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사\★공사\0.2026년도\3. 공사\1. 입찰 등 2천만원 이상\25. 노후 냉난방기 교체 공사\3. 입찰추진(안)\"/>
    </mc:Choice>
  </mc:AlternateContent>
  <bookViews>
    <workbookView xWindow="0" yWindow="0" windowWidth="28800" windowHeight="12225"/>
  </bookViews>
  <sheets>
    <sheet name="원가계산서" sheetId="6" r:id="rId1"/>
    <sheet name="집계표" sheetId="5" r:id="rId2"/>
    <sheet name="내역서" sheetId="4" r:id="rId3"/>
    <sheet name="일위대가목록" sheetId="3" r:id="rId4"/>
    <sheet name="일위대가" sheetId="2" r:id="rId5"/>
    <sheet name="단가대비표" sheetId="1" r:id="rId6"/>
  </sheets>
  <definedNames>
    <definedName name="_xlnm.Print_Area" localSheetId="2">내역서!$C$1:$O$184</definedName>
    <definedName name="_xlnm.Print_Area" localSheetId="5">단가대비표!$A$1:$P$404</definedName>
    <definedName name="_xlnm.Print_Area" localSheetId="0">원가계산서!$A$1:$H$32</definedName>
    <definedName name="_xlnm.Print_Area" localSheetId="4">일위대가!$C$1:$O$133</definedName>
    <definedName name="_xlnm.Print_Area" localSheetId="3">일위대가목록!$A$1:$I$29</definedName>
    <definedName name="_xlnm.Print_Area" localSheetId="1">집계표!$A$1:$M$22</definedName>
    <definedName name="_xlnm.Print_Titles" localSheetId="2">내역서!$1:$3</definedName>
    <definedName name="_xlnm.Print_Titles" localSheetId="5">단가대비표!$1:$4</definedName>
    <definedName name="_xlnm.Print_Titles" localSheetId="4">일위대가!$1:$3</definedName>
    <definedName name="_xlnm.Print_Titles" localSheetId="3">일위대가목록!$1:$3</definedName>
    <definedName name="_xlnm.Print_Titles" localSheetId="1">집계표!$1:$4</definedName>
  </definedNames>
  <calcPr calcId="191029"/>
</workbook>
</file>

<file path=xl/calcChain.xml><?xml version="1.0" encoding="utf-8"?>
<calcChain xmlns="http://schemas.openxmlformats.org/spreadsheetml/2006/main">
  <c r="N97" i="4" l="1"/>
  <c r="L97" i="4"/>
  <c r="J97" i="4"/>
  <c r="H97" i="4"/>
  <c r="H46" i="4"/>
  <c r="N46" i="4" s="1"/>
  <c r="J46" i="4"/>
  <c r="L46" i="4"/>
  <c r="H52" i="4" l="1"/>
  <c r="J52" i="4"/>
  <c r="L52" i="4"/>
  <c r="M52" i="4"/>
  <c r="N52" i="4" l="1"/>
  <c r="H153" i="4"/>
  <c r="M152" i="4"/>
  <c r="M151" i="4"/>
  <c r="L153" i="4"/>
  <c r="J153" i="4"/>
  <c r="L152" i="4"/>
  <c r="J152" i="4"/>
  <c r="L151" i="4"/>
  <c r="J151" i="4"/>
  <c r="N153" i="4" l="1"/>
  <c r="M153" i="4"/>
  <c r="H151" i="4"/>
  <c r="N151" i="4" s="1"/>
  <c r="H152" i="4"/>
  <c r="N152" i="4" s="1"/>
  <c r="J157" i="4" l="1"/>
  <c r="L156" i="4"/>
  <c r="M155" i="4"/>
  <c r="H154" i="4"/>
  <c r="J150" i="4"/>
  <c r="M149" i="4"/>
  <c r="H148" i="4"/>
  <c r="H147" i="4"/>
  <c r="M146" i="4"/>
  <c r="H145" i="4"/>
  <c r="H144" i="4"/>
  <c r="H143" i="4"/>
  <c r="H142" i="4"/>
  <c r="M141" i="4"/>
  <c r="H140" i="4"/>
  <c r="H139" i="4"/>
  <c r="H138" i="4"/>
  <c r="M137" i="4"/>
  <c r="H136" i="4"/>
  <c r="H135" i="4"/>
  <c r="M134" i="4"/>
  <c r="H133" i="4"/>
  <c r="H132" i="4"/>
  <c r="M131" i="4"/>
  <c r="H130" i="4"/>
  <c r="M129" i="4"/>
  <c r="H128" i="4"/>
  <c r="H127" i="4"/>
  <c r="M126" i="4"/>
  <c r="M125" i="4"/>
  <c r="H124" i="4"/>
  <c r="H123" i="4"/>
  <c r="M122" i="4"/>
  <c r="J121" i="4"/>
  <c r="H120" i="4"/>
  <c r="M119" i="4"/>
  <c r="M118" i="4"/>
  <c r="H117" i="4"/>
  <c r="M116" i="4"/>
  <c r="J115" i="4"/>
  <c r="J114" i="4"/>
  <c r="H113" i="4"/>
  <c r="H104" i="4"/>
  <c r="H112" i="4"/>
  <c r="M111" i="4"/>
  <c r="H110" i="4"/>
  <c r="H109" i="4"/>
  <c r="H108" i="4"/>
  <c r="H107" i="4"/>
  <c r="H106" i="4"/>
  <c r="M105" i="4"/>
  <c r="H103" i="4"/>
  <c r="H102" i="4"/>
  <c r="M101" i="4"/>
  <c r="H100" i="4"/>
  <c r="H99" i="4"/>
  <c r="M98" i="4"/>
  <c r="M96" i="4"/>
  <c r="J95" i="4"/>
  <c r="M94" i="4"/>
  <c r="M93" i="4"/>
  <c r="H92" i="4"/>
  <c r="H91" i="4"/>
  <c r="M90" i="4"/>
  <c r="H89" i="4"/>
  <c r="M88" i="4"/>
  <c r="H87" i="4"/>
  <c r="H86" i="4"/>
  <c r="M85" i="4"/>
  <c r="H84" i="4"/>
  <c r="M83" i="4"/>
  <c r="H82" i="4"/>
  <c r="H81" i="4"/>
  <c r="H80" i="4"/>
  <c r="H79" i="4"/>
  <c r="H78" i="4"/>
  <c r="H77" i="4"/>
  <c r="M76" i="4"/>
  <c r="H75" i="4"/>
  <c r="M74" i="4"/>
  <c r="M73" i="4"/>
  <c r="H72" i="4"/>
  <c r="H71" i="4"/>
  <c r="H70" i="4"/>
  <c r="H69" i="4"/>
  <c r="M68" i="4"/>
  <c r="M67" i="4"/>
  <c r="H66" i="4"/>
  <c r="J65" i="4"/>
  <c r="M64" i="4"/>
  <c r="H63" i="4"/>
  <c r="H62" i="4"/>
  <c r="M61" i="4"/>
  <c r="H60" i="4"/>
  <c r="H59" i="4"/>
  <c r="M58" i="4"/>
  <c r="H57" i="4"/>
  <c r="H56" i="4"/>
  <c r="M55" i="4"/>
  <c r="H54" i="4"/>
  <c r="M53" i="4"/>
  <c r="M51" i="4"/>
  <c r="H50" i="4"/>
  <c r="H49" i="4"/>
  <c r="H48" i="4"/>
  <c r="H47" i="4"/>
  <c r="H45" i="4"/>
  <c r="J44" i="4"/>
  <c r="J43" i="4"/>
  <c r="H42" i="4"/>
  <c r="M41" i="4"/>
  <c r="H40" i="4"/>
  <c r="H39" i="4"/>
  <c r="M38" i="4"/>
  <c r="H37" i="4"/>
  <c r="H36" i="4"/>
  <c r="M35" i="4"/>
  <c r="H34" i="4"/>
  <c r="H33" i="4"/>
  <c r="M32" i="4"/>
  <c r="H31" i="4"/>
  <c r="H30" i="4"/>
  <c r="H29" i="4"/>
  <c r="M28" i="4"/>
  <c r="H27" i="4"/>
  <c r="M26" i="4"/>
  <c r="H25" i="4"/>
  <c r="H24" i="4"/>
  <c r="H23" i="4"/>
  <c r="H22" i="4"/>
  <c r="H21" i="4"/>
  <c r="M20" i="4"/>
  <c r="H19" i="4"/>
  <c r="M18" i="4"/>
  <c r="H17" i="4"/>
  <c r="J16" i="4"/>
  <c r="J15" i="4"/>
  <c r="H14" i="4"/>
  <c r="H13" i="4"/>
  <c r="H9" i="4"/>
  <c r="M12" i="4"/>
  <c r="H11" i="4"/>
  <c r="H10" i="4"/>
  <c r="M8" i="4"/>
  <c r="M7" i="4"/>
  <c r="M6" i="4"/>
  <c r="G5" i="4"/>
  <c r="M5" i="4" s="1"/>
  <c r="I107" i="2"/>
  <c r="J107" i="2" s="1"/>
  <c r="G106" i="2"/>
  <c r="H106" i="2" s="1"/>
  <c r="I101" i="2"/>
  <c r="M101" i="2" s="1"/>
  <c r="J101" i="2"/>
  <c r="N101" i="2" s="1"/>
  <c r="I100" i="2"/>
  <c r="J100" i="2" s="1"/>
  <c r="G99" i="2"/>
  <c r="M99" i="2" s="1"/>
  <c r="I94" i="2"/>
  <c r="J94" i="2" s="1"/>
  <c r="G93" i="2"/>
  <c r="H93" i="2" s="1"/>
  <c r="I88" i="2"/>
  <c r="J88" i="2" s="1"/>
  <c r="G87" i="2"/>
  <c r="H87" i="2"/>
  <c r="I82" i="2"/>
  <c r="J82" i="2" s="1"/>
  <c r="I81" i="2"/>
  <c r="M81" i="2" s="1"/>
  <c r="I76" i="2"/>
  <c r="M76" i="2"/>
  <c r="G75" i="2"/>
  <c r="H75" i="2" s="1"/>
  <c r="I70" i="2"/>
  <c r="J70" i="2" s="1"/>
  <c r="G69" i="2"/>
  <c r="H69" i="2" s="1"/>
  <c r="I64" i="2"/>
  <c r="J64" i="2" s="1"/>
  <c r="G63" i="2"/>
  <c r="H63" i="2" s="1"/>
  <c r="I58" i="2"/>
  <c r="J58" i="2" s="1"/>
  <c r="I57" i="2"/>
  <c r="J57" i="2" s="1"/>
  <c r="G55" i="2"/>
  <c r="H55" i="2" s="1"/>
  <c r="I50" i="2"/>
  <c r="M50" i="2" s="1"/>
  <c r="I49" i="2"/>
  <c r="J49" i="2" s="1"/>
  <c r="G47" i="2"/>
  <c r="M47" i="2" s="1"/>
  <c r="I42" i="2"/>
  <c r="J42" i="2" s="1"/>
  <c r="I41" i="2"/>
  <c r="J41" i="2" s="1"/>
  <c r="G40" i="2"/>
  <c r="H40" i="2" s="1"/>
  <c r="G38" i="2"/>
  <c r="M38" i="2" s="1"/>
  <c r="I33" i="2"/>
  <c r="J33" i="2" s="1"/>
  <c r="I32" i="2"/>
  <c r="J32" i="2" s="1"/>
  <c r="G31" i="2"/>
  <c r="H31" i="2" s="1"/>
  <c r="G29" i="2"/>
  <c r="H29" i="2" s="1"/>
  <c r="G25" i="2"/>
  <c r="M25" i="2" s="1"/>
  <c r="G24" i="2"/>
  <c r="H24" i="2" s="1"/>
  <c r="G23" i="2"/>
  <c r="M23" i="2" s="1"/>
  <c r="I18" i="2"/>
  <c r="M18" i="2" s="1"/>
  <c r="G17" i="2"/>
  <c r="H17" i="2" s="1"/>
  <c r="G16" i="2"/>
  <c r="M16" i="2" s="1"/>
  <c r="G15" i="2"/>
  <c r="M15" i="2" s="1"/>
  <c r="G14" i="2"/>
  <c r="M14" i="2" s="1"/>
  <c r="I9" i="2"/>
  <c r="J9" i="2" s="1"/>
  <c r="G8" i="2"/>
  <c r="H8" i="2" s="1"/>
  <c r="G7" i="2"/>
  <c r="M7" i="2" s="1"/>
  <c r="G6" i="2"/>
  <c r="M6" i="2" s="1"/>
  <c r="G5" i="2"/>
  <c r="H5" i="2" s="1"/>
  <c r="L108" i="2"/>
  <c r="J108" i="2"/>
  <c r="L107" i="2"/>
  <c r="H107" i="2"/>
  <c r="L106" i="2"/>
  <c r="J106" i="2"/>
  <c r="L102" i="2"/>
  <c r="J102" i="2"/>
  <c r="L101" i="2"/>
  <c r="H101" i="2"/>
  <c r="L100" i="2"/>
  <c r="H100" i="2"/>
  <c r="L99" i="2"/>
  <c r="J99" i="2"/>
  <c r="L95" i="2"/>
  <c r="J95" i="2"/>
  <c r="L94" i="2"/>
  <c r="H94" i="2"/>
  <c r="L93" i="2"/>
  <c r="J93" i="2"/>
  <c r="L89" i="2"/>
  <c r="J89" i="2"/>
  <c r="L88" i="2"/>
  <c r="H88" i="2"/>
  <c r="L87" i="2"/>
  <c r="J87" i="2"/>
  <c r="L83" i="2"/>
  <c r="J83" i="2"/>
  <c r="L82" i="2"/>
  <c r="H82" i="2"/>
  <c r="L81" i="2"/>
  <c r="H81" i="2"/>
  <c r="L77" i="2"/>
  <c r="J77" i="2"/>
  <c r="L76" i="2"/>
  <c r="H76" i="2"/>
  <c r="L75" i="2"/>
  <c r="J75" i="2"/>
  <c r="L71" i="2"/>
  <c r="J71" i="2"/>
  <c r="L70" i="2"/>
  <c r="H70" i="2"/>
  <c r="L69" i="2"/>
  <c r="L72" i="2" s="1"/>
  <c r="G12" i="3" s="1"/>
  <c r="J69" i="2"/>
  <c r="L65" i="2"/>
  <c r="J65" i="2"/>
  <c r="L64" i="2"/>
  <c r="H64" i="2"/>
  <c r="L63" i="2"/>
  <c r="J63" i="2"/>
  <c r="L59" i="2"/>
  <c r="J59" i="2"/>
  <c r="L58" i="2"/>
  <c r="H58" i="2"/>
  <c r="L57" i="2"/>
  <c r="H57" i="2"/>
  <c r="L56" i="2"/>
  <c r="J56" i="2"/>
  <c r="L55" i="2"/>
  <c r="J55" i="2"/>
  <c r="L51" i="2"/>
  <c r="J51" i="2"/>
  <c r="L50" i="2"/>
  <c r="H50" i="2"/>
  <c r="L49" i="2"/>
  <c r="H49" i="2"/>
  <c r="L48" i="2"/>
  <c r="J48" i="2"/>
  <c r="L47" i="2"/>
  <c r="J47" i="2"/>
  <c r="L43" i="2"/>
  <c r="J43" i="2"/>
  <c r="L42" i="2"/>
  <c r="H42" i="2"/>
  <c r="L41" i="2"/>
  <c r="H41" i="2"/>
  <c r="L40" i="2"/>
  <c r="J40" i="2"/>
  <c r="L39" i="2"/>
  <c r="J39" i="2"/>
  <c r="L38" i="2"/>
  <c r="J38" i="2"/>
  <c r="L34" i="2"/>
  <c r="J34" i="2"/>
  <c r="L33" i="2"/>
  <c r="H33" i="2"/>
  <c r="L32" i="2"/>
  <c r="H32" i="2"/>
  <c r="L31" i="2"/>
  <c r="J31" i="2"/>
  <c r="L30" i="2"/>
  <c r="J30" i="2"/>
  <c r="L29" i="2"/>
  <c r="J29" i="2"/>
  <c r="L25" i="2"/>
  <c r="J25" i="2"/>
  <c r="L24" i="2"/>
  <c r="J24" i="2"/>
  <c r="L23" i="2"/>
  <c r="J23" i="2"/>
  <c r="L19" i="2"/>
  <c r="J19" i="2"/>
  <c r="L18" i="2"/>
  <c r="H18" i="2"/>
  <c r="L17" i="2"/>
  <c r="J17" i="2"/>
  <c r="L16" i="2"/>
  <c r="J16" i="2"/>
  <c r="L15" i="2"/>
  <c r="J15" i="2"/>
  <c r="L14" i="2"/>
  <c r="J14" i="2"/>
  <c r="L10" i="2"/>
  <c r="J10" i="2"/>
  <c r="L9" i="2"/>
  <c r="H9" i="2"/>
  <c r="L8" i="2"/>
  <c r="J8" i="2"/>
  <c r="L7" i="2"/>
  <c r="J7" i="2"/>
  <c r="L6" i="2"/>
  <c r="J6" i="2"/>
  <c r="L5" i="2"/>
  <c r="J5" i="2"/>
  <c r="L157" i="4"/>
  <c r="H157" i="4"/>
  <c r="J156" i="4"/>
  <c r="H156" i="4"/>
  <c r="J155" i="4"/>
  <c r="H155" i="4"/>
  <c r="L154" i="4"/>
  <c r="J154" i="4"/>
  <c r="L150" i="4"/>
  <c r="H150" i="4"/>
  <c r="L149" i="4"/>
  <c r="H149" i="4"/>
  <c r="L148" i="4"/>
  <c r="J148" i="4"/>
  <c r="L147" i="4"/>
  <c r="J147" i="4"/>
  <c r="L146" i="4"/>
  <c r="J146" i="4"/>
  <c r="L145" i="4"/>
  <c r="J145" i="4"/>
  <c r="L144" i="4"/>
  <c r="J144" i="4"/>
  <c r="L143" i="4"/>
  <c r="J143" i="4"/>
  <c r="L142" i="4"/>
  <c r="J142" i="4"/>
  <c r="L141" i="4"/>
  <c r="J141" i="4"/>
  <c r="L140" i="4"/>
  <c r="J140" i="4"/>
  <c r="L139" i="4"/>
  <c r="J139" i="4"/>
  <c r="L138" i="4"/>
  <c r="J138" i="4"/>
  <c r="L137" i="4"/>
  <c r="J137" i="4"/>
  <c r="L136" i="4"/>
  <c r="J136" i="4"/>
  <c r="L135" i="4"/>
  <c r="J135" i="4"/>
  <c r="L134" i="4"/>
  <c r="J134" i="4"/>
  <c r="L133" i="4"/>
  <c r="J133" i="4"/>
  <c r="L132" i="4"/>
  <c r="J132" i="4"/>
  <c r="L131" i="4"/>
  <c r="J131" i="4"/>
  <c r="L130" i="4"/>
  <c r="J130" i="4"/>
  <c r="L129" i="4"/>
  <c r="J129" i="4"/>
  <c r="L128" i="4"/>
  <c r="J128" i="4"/>
  <c r="L127" i="4"/>
  <c r="J127" i="4"/>
  <c r="L126" i="4"/>
  <c r="J126" i="4"/>
  <c r="L125" i="4"/>
  <c r="J125" i="4"/>
  <c r="L124" i="4"/>
  <c r="J124" i="4"/>
  <c r="L123" i="4"/>
  <c r="J123" i="4"/>
  <c r="L122" i="4"/>
  <c r="J122" i="4"/>
  <c r="H122" i="4"/>
  <c r="L121" i="4"/>
  <c r="H121" i="4"/>
  <c r="L120" i="4"/>
  <c r="J120" i="4"/>
  <c r="L119" i="4"/>
  <c r="J119" i="4"/>
  <c r="L118" i="4"/>
  <c r="J118" i="4"/>
  <c r="L117" i="4"/>
  <c r="J117" i="4"/>
  <c r="L116" i="4"/>
  <c r="J116" i="4"/>
  <c r="L115" i="4"/>
  <c r="H115" i="4"/>
  <c r="L114" i="4"/>
  <c r="H114" i="4"/>
  <c r="L113" i="4"/>
  <c r="J113" i="4"/>
  <c r="L104" i="4"/>
  <c r="J104" i="4"/>
  <c r="L112" i="4"/>
  <c r="J112" i="4"/>
  <c r="L111" i="4"/>
  <c r="J111" i="4"/>
  <c r="L110" i="4"/>
  <c r="J110" i="4"/>
  <c r="L109" i="4"/>
  <c r="J109" i="4"/>
  <c r="L108" i="4"/>
  <c r="J108" i="4"/>
  <c r="L107" i="4"/>
  <c r="J107" i="4"/>
  <c r="L106" i="4"/>
  <c r="J106" i="4"/>
  <c r="L105" i="4"/>
  <c r="J105" i="4"/>
  <c r="L103" i="4"/>
  <c r="J103" i="4"/>
  <c r="L102" i="4"/>
  <c r="J102" i="4"/>
  <c r="L101" i="4"/>
  <c r="J101" i="4"/>
  <c r="L100" i="4"/>
  <c r="J100" i="4"/>
  <c r="L99" i="4"/>
  <c r="J99" i="4"/>
  <c r="L98" i="4"/>
  <c r="J98" i="4"/>
  <c r="L96" i="4"/>
  <c r="H96" i="4"/>
  <c r="L95" i="4"/>
  <c r="H95" i="4"/>
  <c r="L94" i="4"/>
  <c r="J94" i="4"/>
  <c r="L93" i="4"/>
  <c r="J93" i="4"/>
  <c r="L92" i="4"/>
  <c r="J92" i="4"/>
  <c r="L91" i="4"/>
  <c r="J91" i="4"/>
  <c r="L90" i="4"/>
  <c r="J90" i="4"/>
  <c r="L89" i="4"/>
  <c r="J89" i="4"/>
  <c r="L88" i="4"/>
  <c r="J88" i="4"/>
  <c r="L87" i="4"/>
  <c r="J87" i="4"/>
  <c r="L86" i="4"/>
  <c r="J86" i="4"/>
  <c r="L85" i="4"/>
  <c r="J85" i="4"/>
  <c r="L84" i="4"/>
  <c r="J84" i="4"/>
  <c r="L83" i="4"/>
  <c r="J83" i="4"/>
  <c r="L82" i="4"/>
  <c r="J82" i="4"/>
  <c r="L81" i="4"/>
  <c r="J81" i="4"/>
  <c r="L80" i="4"/>
  <c r="J80" i="4"/>
  <c r="L79" i="4"/>
  <c r="J79" i="4"/>
  <c r="L78" i="4"/>
  <c r="J78" i="4"/>
  <c r="L77" i="4"/>
  <c r="J77" i="4"/>
  <c r="L76" i="4"/>
  <c r="J76" i="4"/>
  <c r="L75" i="4"/>
  <c r="J75" i="4"/>
  <c r="L74" i="4"/>
  <c r="J74" i="4"/>
  <c r="L73" i="4"/>
  <c r="J73" i="4"/>
  <c r="L72" i="4"/>
  <c r="J72" i="4"/>
  <c r="L71" i="4"/>
  <c r="J71" i="4"/>
  <c r="L70" i="4"/>
  <c r="J70" i="4"/>
  <c r="L69" i="4"/>
  <c r="J69" i="4"/>
  <c r="L68" i="4"/>
  <c r="J68" i="4"/>
  <c r="L67" i="4"/>
  <c r="J67" i="4"/>
  <c r="L66" i="4"/>
  <c r="J66" i="4"/>
  <c r="L65" i="4"/>
  <c r="H65" i="4"/>
  <c r="L64" i="4"/>
  <c r="J64" i="4"/>
  <c r="L63" i="4"/>
  <c r="J63" i="4"/>
  <c r="L62" i="4"/>
  <c r="J62" i="4"/>
  <c r="L61" i="4"/>
  <c r="J61" i="4"/>
  <c r="L60" i="4"/>
  <c r="J60" i="4"/>
  <c r="L59" i="4"/>
  <c r="J59" i="4"/>
  <c r="L58" i="4"/>
  <c r="J58" i="4"/>
  <c r="L57" i="4"/>
  <c r="J57" i="4"/>
  <c r="L56" i="4"/>
  <c r="J56" i="4"/>
  <c r="L55" i="4"/>
  <c r="J55" i="4"/>
  <c r="L54" i="4"/>
  <c r="J54" i="4"/>
  <c r="L53" i="4"/>
  <c r="J53" i="4"/>
  <c r="L51" i="4"/>
  <c r="J51" i="4"/>
  <c r="L50" i="4"/>
  <c r="J50" i="4"/>
  <c r="L49" i="4"/>
  <c r="J49" i="4"/>
  <c r="L48" i="4"/>
  <c r="J48" i="4"/>
  <c r="L47" i="4"/>
  <c r="J47" i="4"/>
  <c r="L45" i="4"/>
  <c r="J45" i="4"/>
  <c r="L44" i="4"/>
  <c r="H44" i="4"/>
  <c r="L43" i="4"/>
  <c r="H43" i="4"/>
  <c r="L42" i="4"/>
  <c r="J42" i="4"/>
  <c r="L41" i="4"/>
  <c r="J41" i="4"/>
  <c r="L40" i="4"/>
  <c r="J40" i="4"/>
  <c r="L39" i="4"/>
  <c r="J39" i="4"/>
  <c r="L38" i="4"/>
  <c r="J38" i="4"/>
  <c r="L37" i="4"/>
  <c r="J37" i="4"/>
  <c r="L36" i="4"/>
  <c r="J36" i="4"/>
  <c r="L35" i="4"/>
  <c r="J35" i="4"/>
  <c r="L34" i="4"/>
  <c r="J34" i="4"/>
  <c r="L33" i="4"/>
  <c r="J33" i="4"/>
  <c r="L32" i="4"/>
  <c r="J32" i="4"/>
  <c r="L31" i="4"/>
  <c r="J31" i="4"/>
  <c r="L30" i="4"/>
  <c r="J30" i="4"/>
  <c r="L29" i="4"/>
  <c r="J29" i="4"/>
  <c r="L28" i="4"/>
  <c r="J28" i="4"/>
  <c r="L27" i="4"/>
  <c r="J27" i="4"/>
  <c r="L26" i="4"/>
  <c r="J26" i="4"/>
  <c r="L25" i="4"/>
  <c r="J25" i="4"/>
  <c r="L24" i="4"/>
  <c r="J24" i="4"/>
  <c r="L23" i="4"/>
  <c r="J23" i="4"/>
  <c r="L22" i="4"/>
  <c r="J22" i="4"/>
  <c r="L21" i="4"/>
  <c r="J21" i="4"/>
  <c r="L20" i="4"/>
  <c r="H20" i="4"/>
  <c r="L19" i="4"/>
  <c r="J19" i="4"/>
  <c r="L18" i="4"/>
  <c r="J18" i="4"/>
  <c r="L17" i="4"/>
  <c r="J17" i="4"/>
  <c r="L16" i="4"/>
  <c r="H16" i="4"/>
  <c r="L15" i="4"/>
  <c r="H15" i="4"/>
  <c r="L14" i="4"/>
  <c r="J14" i="4"/>
  <c r="L13" i="4"/>
  <c r="J13" i="4"/>
  <c r="L9" i="4"/>
  <c r="J9" i="4"/>
  <c r="L12" i="4"/>
  <c r="J12" i="4"/>
  <c r="L11" i="4"/>
  <c r="J11" i="4"/>
  <c r="L10" i="4"/>
  <c r="J10" i="4"/>
  <c r="L8" i="4"/>
  <c r="J8" i="4"/>
  <c r="L7" i="4"/>
  <c r="J7" i="4"/>
  <c r="L6" i="4"/>
  <c r="J6" i="4"/>
  <c r="L5" i="4"/>
  <c r="J5" i="4"/>
  <c r="M156" i="4"/>
  <c r="M154" i="4"/>
  <c r="M150" i="4"/>
  <c r="M145" i="4"/>
  <c r="M135" i="4"/>
  <c r="H134" i="4"/>
  <c r="M106" i="4"/>
  <c r="H105" i="4"/>
  <c r="H98" i="4"/>
  <c r="M80" i="4"/>
  <c r="H67" i="4"/>
  <c r="M62" i="4"/>
  <c r="H55" i="4"/>
  <c r="H51" i="4"/>
  <c r="M39" i="4"/>
  <c r="M36" i="4"/>
  <c r="M106" i="2"/>
  <c r="M94" i="2"/>
  <c r="M93" i="2"/>
  <c r="M88" i="2"/>
  <c r="M87" i="2"/>
  <c r="J76" i="2"/>
  <c r="J78" i="2" s="1"/>
  <c r="F13" i="3" s="1"/>
  <c r="M75" i="2"/>
  <c r="M70" i="2"/>
  <c r="M69" i="2"/>
  <c r="M57" i="2"/>
  <c r="H47" i="2"/>
  <c r="N47" i="2" s="1"/>
  <c r="M42" i="2"/>
  <c r="M40" i="2"/>
  <c r="M31" i="2"/>
  <c r="M24" i="2"/>
  <c r="H23" i="2"/>
  <c r="J18" i="2"/>
  <c r="M17" i="2"/>
  <c r="H15" i="2"/>
  <c r="G48" i="2"/>
  <c r="H48" i="2" s="1"/>
  <c r="M58" i="2" l="1"/>
  <c r="M107" i="2"/>
  <c r="M63" i="2"/>
  <c r="M5" i="2"/>
  <c r="M32" i="2"/>
  <c r="L84" i="2"/>
  <c r="G14" i="3" s="1"/>
  <c r="L96" i="2"/>
  <c r="G16" i="3" s="1"/>
  <c r="M8" i="2"/>
  <c r="N23" i="2"/>
  <c r="M33" i="2"/>
  <c r="M55" i="2"/>
  <c r="H6" i="2"/>
  <c r="N6" i="2" s="1"/>
  <c r="H14" i="2"/>
  <c r="L44" i="2"/>
  <c r="G8" i="3" s="1"/>
  <c r="N57" i="2"/>
  <c r="N9" i="2"/>
  <c r="G10" i="2"/>
  <c r="H10" i="2" s="1"/>
  <c r="N10" i="2" s="1"/>
  <c r="M41" i="2"/>
  <c r="M9" i="2"/>
  <c r="M128" i="4"/>
  <c r="N105" i="4"/>
  <c r="M123" i="4"/>
  <c r="M139" i="4"/>
  <c r="N106" i="4"/>
  <c r="N42" i="2"/>
  <c r="N63" i="2"/>
  <c r="N15" i="2"/>
  <c r="L11" i="2"/>
  <c r="G4" i="3" s="1"/>
  <c r="N14" i="2"/>
  <c r="L78" i="2"/>
  <c r="G13" i="3" s="1"/>
  <c r="N87" i="2"/>
  <c r="J11" i="2"/>
  <c r="F4" i="3" s="1"/>
  <c r="N5" i="2"/>
  <c r="N49" i="2"/>
  <c r="M138" i="4"/>
  <c r="M15" i="4"/>
  <c r="M120" i="4"/>
  <c r="M144" i="4"/>
  <c r="M21" i="4"/>
  <c r="J20" i="4"/>
  <c r="N20" i="4" s="1"/>
  <c r="H32" i="4"/>
  <c r="N32" i="4" s="1"/>
  <c r="M87" i="4"/>
  <c r="M103" i="4"/>
  <c r="M37" i="4"/>
  <c r="M69" i="4"/>
  <c r="M136" i="4"/>
  <c r="M78" i="4"/>
  <c r="M60" i="4"/>
  <c r="M115" i="4"/>
  <c r="M121" i="4"/>
  <c r="M54" i="4"/>
  <c r="M22" i="4"/>
  <c r="M114" i="4"/>
  <c r="M34" i="4"/>
  <c r="H38" i="4"/>
  <c r="N38" i="4" s="1"/>
  <c r="N51" i="4"/>
  <c r="N156" i="4"/>
  <c r="N55" i="4"/>
  <c r="M82" i="4"/>
  <c r="M31" i="4"/>
  <c r="H53" i="4"/>
  <c r="N53" i="4" s="1"/>
  <c r="H131" i="4"/>
  <c r="N131" i="4" s="1"/>
  <c r="M65" i="4"/>
  <c r="H58" i="4"/>
  <c r="N58" i="4" s="1"/>
  <c r="M95" i="4"/>
  <c r="H119" i="4"/>
  <c r="N119" i="4" s="1"/>
  <c r="M66" i="4"/>
  <c r="H12" i="4"/>
  <c r="N12" i="4" s="1"/>
  <c r="H5" i="4"/>
  <c r="N5" i="4" s="1"/>
  <c r="M49" i="4"/>
  <c r="M59" i="4"/>
  <c r="H137" i="4"/>
  <c r="N137" i="4" s="1"/>
  <c r="H64" i="4"/>
  <c r="N64" i="4" s="1"/>
  <c r="M77" i="4"/>
  <c r="M75" i="4"/>
  <c r="M107" i="4"/>
  <c r="H93" i="4"/>
  <c r="N93" i="4" s="1"/>
  <c r="M104" i="4"/>
  <c r="M157" i="4"/>
  <c r="M100" i="4"/>
  <c r="M16" i="4"/>
  <c r="M81" i="4"/>
  <c r="M10" i="4"/>
  <c r="H26" i="4"/>
  <c r="N26" i="4" s="1"/>
  <c r="M72" i="4"/>
  <c r="H73" i="4"/>
  <c r="N73" i="4" s="1"/>
  <c r="M42" i="4"/>
  <c r="H125" i="4"/>
  <c r="N125" i="4" s="1"/>
  <c r="M11" i="4"/>
  <c r="N107" i="4"/>
  <c r="H88" i="4"/>
  <c r="N88" i="4" s="1"/>
  <c r="M89" i="4"/>
  <c r="M109" i="4"/>
  <c r="M25" i="4"/>
  <c r="M110" i="4"/>
  <c r="H141" i="4"/>
  <c r="N141" i="4" s="1"/>
  <c r="H61" i="4"/>
  <c r="N61" i="4" s="1"/>
  <c r="M92" i="4"/>
  <c r="H126" i="4"/>
  <c r="N126" i="4" s="1"/>
  <c r="M30" i="4"/>
  <c r="H111" i="4"/>
  <c r="N111" i="4" s="1"/>
  <c r="H76" i="4"/>
  <c r="N76" i="4" s="1"/>
  <c r="M14" i="4"/>
  <c r="M50" i="4"/>
  <c r="M40" i="4"/>
  <c r="M19" i="4"/>
  <c r="H83" i="4"/>
  <c r="N83" i="4" s="1"/>
  <c r="M24" i="4"/>
  <c r="N121" i="4"/>
  <c r="M142" i="4"/>
  <c r="N70" i="4"/>
  <c r="M127" i="4"/>
  <c r="N154" i="4"/>
  <c r="N71" i="4"/>
  <c r="M44" i="4"/>
  <c r="N134" i="4"/>
  <c r="N13" i="4"/>
  <c r="H94" i="4"/>
  <c r="N94" i="4" s="1"/>
  <c r="H8" i="4"/>
  <c r="N8" i="4" s="1"/>
  <c r="M112" i="4"/>
  <c r="H101" i="4"/>
  <c r="N101" i="4" s="1"/>
  <c r="M147" i="4"/>
  <c r="M70" i="4"/>
  <c r="M132" i="4"/>
  <c r="N75" i="4"/>
  <c r="M86" i="4"/>
  <c r="M13" i="4"/>
  <c r="N49" i="4"/>
  <c r="N19" i="4"/>
  <c r="N92" i="4"/>
  <c r="M27" i="4"/>
  <c r="M148" i="4"/>
  <c r="M56" i="4"/>
  <c r="M43" i="4"/>
  <c r="N67" i="4"/>
  <c r="J149" i="4"/>
  <c r="N149" i="4" s="1"/>
  <c r="N37" i="4"/>
  <c r="M133" i="4"/>
  <c r="H116" i="4"/>
  <c r="N116" i="4" s="1"/>
  <c r="N81" i="4"/>
  <c r="M71" i="4"/>
  <c r="M117" i="4"/>
  <c r="N22" i="4"/>
  <c r="N143" i="4"/>
  <c r="N44" i="4"/>
  <c r="N40" i="4"/>
  <c r="N122" i="4"/>
  <c r="N130" i="4"/>
  <c r="J20" i="2"/>
  <c r="F5" i="3" s="1"/>
  <c r="L184" i="4"/>
  <c r="L103" i="2"/>
  <c r="G17" i="3" s="1"/>
  <c r="N75" i="2"/>
  <c r="M49" i="2"/>
  <c r="N54" i="4"/>
  <c r="M33" i="4"/>
  <c r="N18" i="2"/>
  <c r="M84" i="4"/>
  <c r="N30" i="4"/>
  <c r="N43" i="4"/>
  <c r="N69" i="4"/>
  <c r="N82" i="4"/>
  <c r="N142" i="4"/>
  <c r="M45" i="4"/>
  <c r="J26" i="2"/>
  <c r="F6" i="3" s="1"/>
  <c r="L52" i="2"/>
  <c r="G9" i="3" s="1"/>
  <c r="N56" i="4"/>
  <c r="M143" i="4"/>
  <c r="L90" i="2"/>
  <c r="G15" i="3" s="1"/>
  <c r="L109" i="2"/>
  <c r="G18" i="3" s="1"/>
  <c r="N17" i="2"/>
  <c r="N144" i="4"/>
  <c r="N21" i="4"/>
  <c r="N59" i="4"/>
  <c r="N86" i="4"/>
  <c r="N145" i="4"/>
  <c r="M130" i="4"/>
  <c r="N36" i="4"/>
  <c r="N117" i="4"/>
  <c r="N132" i="4"/>
  <c r="L20" i="2"/>
  <c r="G5" i="3" s="1"/>
  <c r="L26" i="2"/>
  <c r="G6" i="3" s="1"/>
  <c r="N94" i="2"/>
  <c r="N24" i="2"/>
  <c r="N103" i="4"/>
  <c r="N147" i="4"/>
  <c r="N34" i="4"/>
  <c r="L66" i="2"/>
  <c r="G11" i="3" s="1"/>
  <c r="N11" i="4"/>
  <c r="N50" i="4"/>
  <c r="N148" i="4"/>
  <c r="L35" i="2"/>
  <c r="G7" i="3" s="1"/>
  <c r="J81" i="2"/>
  <c r="N81" i="2" s="1"/>
  <c r="N120" i="4"/>
  <c r="N39" i="4"/>
  <c r="N98" i="4"/>
  <c r="N32" i="2"/>
  <c r="N150" i="4"/>
  <c r="M99" i="4"/>
  <c r="L60" i="2"/>
  <c r="G10" i="3" s="1"/>
  <c r="N106" i="2"/>
  <c r="J184" i="4"/>
  <c r="N8" i="2"/>
  <c r="N80" i="4"/>
  <c r="N109" i="4"/>
  <c r="G89" i="2"/>
  <c r="N88" i="2"/>
  <c r="J90" i="2"/>
  <c r="F15" i="3" s="1"/>
  <c r="N58" i="2"/>
  <c r="G59" i="2"/>
  <c r="J60" i="2"/>
  <c r="F10" i="3" s="1"/>
  <c r="G56" i="2"/>
  <c r="H56" i="2" s="1"/>
  <c r="N56" i="2" s="1"/>
  <c r="N55" i="2"/>
  <c r="N114" i="4"/>
  <c r="N27" i="4"/>
  <c r="N57" i="4"/>
  <c r="N66" i="4"/>
  <c r="N100" i="4"/>
  <c r="N127" i="4"/>
  <c r="N136" i="4"/>
  <c r="N65" i="4"/>
  <c r="N99" i="4"/>
  <c r="N135" i="4"/>
  <c r="N10" i="4"/>
  <c r="N17" i="4"/>
  <c r="N25" i="4"/>
  <c r="N91" i="4"/>
  <c r="N108" i="4"/>
  <c r="M10" i="2"/>
  <c r="N15" i="4"/>
  <c r="N16" i="4"/>
  <c r="N72" i="4"/>
  <c r="N133" i="4"/>
  <c r="M48" i="2"/>
  <c r="N40" i="2"/>
  <c r="N24" i="4"/>
  <c r="N42" i="4"/>
  <c r="N63" i="4"/>
  <c r="N89" i="4"/>
  <c r="N115" i="4"/>
  <c r="N124" i="4"/>
  <c r="N14" i="4"/>
  <c r="N23" i="4"/>
  <c r="N33" i="4"/>
  <c r="N62" i="4"/>
  <c r="N123" i="4"/>
  <c r="N87" i="4"/>
  <c r="N157" i="4"/>
  <c r="N31" i="4"/>
  <c r="N60" i="4"/>
  <c r="N79" i="4"/>
  <c r="N113" i="4"/>
  <c r="N95" i="4"/>
  <c r="N48" i="4"/>
  <c r="N78" i="4"/>
  <c r="N104" i="4"/>
  <c r="N140" i="4"/>
  <c r="N31" i="2"/>
  <c r="N9" i="4"/>
  <c r="N47" i="4"/>
  <c r="N77" i="4"/>
  <c r="N112" i="4"/>
  <c r="N139" i="4"/>
  <c r="N29" i="4"/>
  <c r="N45" i="4"/>
  <c r="N84" i="4"/>
  <c r="N102" i="4"/>
  <c r="N138" i="4"/>
  <c r="N110" i="4"/>
  <c r="N128" i="4"/>
  <c r="N48" i="2"/>
  <c r="N82" i="2"/>
  <c r="G83" i="2"/>
  <c r="N100" i="2"/>
  <c r="J103" i="2"/>
  <c r="F17" i="3" s="1"/>
  <c r="G102" i="2"/>
  <c r="N33" i="2"/>
  <c r="G34" i="2"/>
  <c r="J35" i="2"/>
  <c r="F7" i="3" s="1"/>
  <c r="J96" i="2"/>
  <c r="F16" i="3" s="1"/>
  <c r="G95" i="2"/>
  <c r="G71" i="2"/>
  <c r="N70" i="2"/>
  <c r="J72" i="2"/>
  <c r="F12" i="3" s="1"/>
  <c r="N93" i="2"/>
  <c r="G43" i="2"/>
  <c r="N41" i="2"/>
  <c r="J44" i="2"/>
  <c r="F8" i="3" s="1"/>
  <c r="N29" i="2"/>
  <c r="G30" i="2"/>
  <c r="G65" i="2"/>
  <c r="J66" i="2"/>
  <c r="F11" i="3" s="1"/>
  <c r="N64" i="2"/>
  <c r="G108" i="2"/>
  <c r="N107" i="2"/>
  <c r="J109" i="2"/>
  <c r="F18" i="3" s="1"/>
  <c r="M102" i="4"/>
  <c r="J50" i="2"/>
  <c r="M48" i="4"/>
  <c r="M113" i="4"/>
  <c r="H41" i="4"/>
  <c r="N41" i="4" s="1"/>
  <c r="M23" i="4"/>
  <c r="J96" i="4"/>
  <c r="N96" i="4" s="1"/>
  <c r="M57" i="4"/>
  <c r="M63" i="4"/>
  <c r="M100" i="2"/>
  <c r="H7" i="4"/>
  <c r="N7" i="4" s="1"/>
  <c r="G19" i="2"/>
  <c r="M29" i="2"/>
  <c r="N76" i="2"/>
  <c r="H25" i="2"/>
  <c r="N25" i="2" s="1"/>
  <c r="M82" i="2"/>
  <c r="H35" i="4"/>
  <c r="N35" i="4" s="1"/>
  <c r="H18" i="4"/>
  <c r="N18" i="4" s="1"/>
  <c r="M91" i="4"/>
  <c r="H68" i="4"/>
  <c r="N68" i="4" s="1"/>
  <c r="L155" i="4"/>
  <c r="N155" i="4" s="1"/>
  <c r="G77" i="2"/>
  <c r="M9" i="4"/>
  <c r="M47" i="4"/>
  <c r="H85" i="4"/>
  <c r="N85" i="4" s="1"/>
  <c r="H146" i="4"/>
  <c r="N146" i="4" s="1"/>
  <c r="M29" i="4"/>
  <c r="H74" i="4"/>
  <c r="N74" i="4" s="1"/>
  <c r="M64" i="2"/>
  <c r="M124" i="4"/>
  <c r="M108" i="4"/>
  <c r="H118" i="4"/>
  <c r="N118" i="4" s="1"/>
  <c r="H129" i="4"/>
  <c r="N129" i="4" s="1"/>
  <c r="H7" i="2"/>
  <c r="H16" i="2"/>
  <c r="H38" i="2"/>
  <c r="H99" i="2"/>
  <c r="H6" i="4"/>
  <c r="N6" i="4" s="1"/>
  <c r="M17" i="4"/>
  <c r="H28" i="4"/>
  <c r="N28" i="4" s="1"/>
  <c r="M79" i="4"/>
  <c r="H90" i="4"/>
  <c r="N90" i="4" s="1"/>
  <c r="M140" i="4"/>
  <c r="N69" i="2"/>
  <c r="P52" i="4" l="1"/>
  <c r="M56" i="2"/>
  <c r="J84" i="2"/>
  <c r="F14" i="3" s="1"/>
  <c r="P103" i="4"/>
  <c r="P8" i="4"/>
  <c r="O5" i="4"/>
  <c r="H26" i="2"/>
  <c r="J158" i="4"/>
  <c r="G6" i="5" s="1"/>
  <c r="H6" i="5" s="1"/>
  <c r="G5" i="5" s="1"/>
  <c r="L158" i="4"/>
  <c r="I6" i="5" s="1"/>
  <c r="J6" i="5" s="1"/>
  <c r="I5" i="5" s="1"/>
  <c r="J5" i="5" s="1"/>
  <c r="J22" i="5" s="1"/>
  <c r="O98" i="4"/>
  <c r="O47" i="4"/>
  <c r="H89" i="2"/>
  <c r="M89" i="2"/>
  <c r="H59" i="2"/>
  <c r="M59" i="2"/>
  <c r="M30" i="2"/>
  <c r="H30" i="2"/>
  <c r="H43" i="2"/>
  <c r="N43" i="2" s="1"/>
  <c r="M43" i="2"/>
  <c r="J52" i="2"/>
  <c r="F9" i="3" s="1"/>
  <c r="N50" i="2"/>
  <c r="G51" i="2"/>
  <c r="H34" i="2"/>
  <c r="N34" i="2" s="1"/>
  <c r="M34" i="2"/>
  <c r="M65" i="2"/>
  <c r="H65" i="2"/>
  <c r="M102" i="2"/>
  <c r="H102" i="2"/>
  <c r="N102" i="2" s="1"/>
  <c r="M95" i="2"/>
  <c r="H95" i="2"/>
  <c r="N7" i="2"/>
  <c r="H11" i="2"/>
  <c r="N16" i="2"/>
  <c r="H71" i="2"/>
  <c r="M71" i="2"/>
  <c r="H158" i="4"/>
  <c r="H83" i="2"/>
  <c r="M83" i="2"/>
  <c r="M77" i="2"/>
  <c r="H77" i="2"/>
  <c r="N38" i="2"/>
  <c r="G39" i="2"/>
  <c r="N99" i="2"/>
  <c r="E6" i="3"/>
  <c r="N26" i="2"/>
  <c r="M108" i="2"/>
  <c r="H108" i="2"/>
  <c r="H19" i="2"/>
  <c r="N19" i="2" s="1"/>
  <c r="M19" i="2"/>
  <c r="H184" i="4"/>
  <c r="P5" i="4" l="1"/>
  <c r="D11" i="6"/>
  <c r="H90" i="2"/>
  <c r="E15" i="3" s="1"/>
  <c r="H15" i="3" s="1"/>
  <c r="N89" i="2"/>
  <c r="N59" i="2"/>
  <c r="H60" i="2"/>
  <c r="H5" i="5"/>
  <c r="H22" i="5" s="1"/>
  <c r="H6" i="3"/>
  <c r="H84" i="2"/>
  <c r="N83" i="2"/>
  <c r="N30" i="2"/>
  <c r="H35" i="2"/>
  <c r="N108" i="2"/>
  <c r="H109" i="2"/>
  <c r="E18" i="3" s="1"/>
  <c r="H18" i="3" s="1"/>
  <c r="N158" i="4"/>
  <c r="E6" i="5"/>
  <c r="N95" i="2"/>
  <c r="H96" i="2"/>
  <c r="E16" i="3" s="1"/>
  <c r="H16" i="3" s="1"/>
  <c r="H78" i="2"/>
  <c r="N77" i="2"/>
  <c r="N184" i="4"/>
  <c r="M39" i="2"/>
  <c r="H39" i="2"/>
  <c r="H20" i="2"/>
  <c r="E4" i="3"/>
  <c r="N11" i="2"/>
  <c r="N71" i="2"/>
  <c r="H72" i="2"/>
  <c r="N65" i="2"/>
  <c r="H66" i="2"/>
  <c r="M51" i="2"/>
  <c r="H51" i="2"/>
  <c r="H103" i="2"/>
  <c r="E17" i="3" s="1"/>
  <c r="H17" i="3" s="1"/>
  <c r="D8" i="6" l="1"/>
  <c r="N90" i="2"/>
  <c r="E10" i="3"/>
  <c r="N60" i="2"/>
  <c r="E11" i="3"/>
  <c r="N66" i="2"/>
  <c r="N109" i="2"/>
  <c r="N51" i="2"/>
  <c r="H52" i="2"/>
  <c r="N103" i="2"/>
  <c r="H4" i="3"/>
  <c r="N84" i="2"/>
  <c r="E14" i="3"/>
  <c r="N20" i="2"/>
  <c r="E5" i="3"/>
  <c r="F6" i="5"/>
  <c r="E5" i="5" s="1"/>
  <c r="K6" i="5"/>
  <c r="L6" i="5" s="1"/>
  <c r="E13" i="3"/>
  <c r="N78" i="2"/>
  <c r="N39" i="2"/>
  <c r="H44" i="2"/>
  <c r="N72" i="2"/>
  <c r="E12" i="3"/>
  <c r="N35" i="2"/>
  <c r="E7" i="3"/>
  <c r="N96" i="2"/>
  <c r="D9" i="6" l="1"/>
  <c r="D10" i="6" s="1"/>
  <c r="D15" i="6"/>
  <c r="D14" i="6"/>
  <c r="D16" i="6" s="1"/>
  <c r="D17" i="6"/>
  <c r="H10" i="3"/>
  <c r="H14" i="3"/>
  <c r="H12" i="3"/>
  <c r="E9" i="3"/>
  <c r="N52" i="2"/>
  <c r="H11" i="3"/>
  <c r="H7" i="3"/>
  <c r="H5" i="3"/>
  <c r="H13" i="3"/>
  <c r="N44" i="2"/>
  <c r="E8" i="3"/>
  <c r="D23" i="6" l="1"/>
  <c r="D24" i="6"/>
  <c r="D12" i="6"/>
  <c r="D13" i="6"/>
  <c r="H8" i="3"/>
  <c r="H9" i="3"/>
  <c r="F5" i="5" l="1"/>
  <c r="K5" i="5"/>
  <c r="L5" i="5" s="1"/>
  <c r="D4" i="6" l="1"/>
  <c r="D7" i="6" s="1"/>
  <c r="F22" i="5"/>
  <c r="L22" i="5" s="1"/>
  <c r="D20" i="6" l="1"/>
  <c r="D18" i="6"/>
  <c r="D21" i="6"/>
  <c r="D22" i="6"/>
  <c r="D19" i="6"/>
  <c r="D25" i="6" l="1"/>
  <c r="D26" i="6" s="1"/>
  <c r="D27" i="6" s="1"/>
  <c r="D28" i="6" s="1"/>
  <c r="D29" i="6" l="1"/>
  <c r="D30" i="6" l="1"/>
  <c r="D31" i="6" s="1"/>
  <c r="D32" i="6" s="1"/>
  <c r="F2" i="6" l="1"/>
  <c r="H2" i="6"/>
</calcChain>
</file>

<file path=xl/sharedStrings.xml><?xml version="1.0" encoding="utf-8"?>
<sst xmlns="http://schemas.openxmlformats.org/spreadsheetml/2006/main" count="3105" uniqueCount="843">
  <si>
    <t>집   계   표</t>
  </si>
  <si>
    <t>공종</t>
  </si>
  <si>
    <t>품          명</t>
  </si>
  <si>
    <t>규       격</t>
  </si>
  <si>
    <t>단위</t>
  </si>
  <si>
    <t>수량</t>
  </si>
  <si>
    <t>재  료  비</t>
  </si>
  <si>
    <t>단가</t>
  </si>
  <si>
    <t>금액</t>
  </si>
  <si>
    <t>노  무  비</t>
  </si>
  <si>
    <t>경    비</t>
  </si>
  <si>
    <t>합    계</t>
  </si>
  <si>
    <t>비고</t>
  </si>
  <si>
    <t>01  기계설비공사</t>
  </si>
  <si>
    <t>01</t>
  </si>
  <si>
    <t>010104  냉난방기설치공사</t>
  </si>
  <si>
    <t>010104</t>
  </si>
  <si>
    <t>020101  항온항습기설치공사</t>
  </si>
  <si>
    <t>020101</t>
  </si>
  <si>
    <t>[ 합                  계 ]</t>
  </si>
  <si>
    <t>품          명</t>
    <phoneticPr fontId="1" type="noConversion"/>
  </si>
  <si>
    <t>End Of File(Ver 6.0)</t>
  </si>
  <si>
    <t>마지막열은 지우지 마시오</t>
  </si>
  <si>
    <t>코드</t>
  </si>
  <si>
    <t>56958000017</t>
  </si>
  <si>
    <t>F-1인라인팬</t>
  </si>
  <si>
    <t>2,100CMH*27MMAQ*0.75KW</t>
  </si>
  <si>
    <t>대</t>
  </si>
  <si>
    <t>[ 합           계 ]</t>
  </si>
  <si>
    <t>56941820071</t>
  </si>
  <si>
    <t>동및동합금관</t>
  </si>
  <si>
    <t>동관(L-TYPE),D15</t>
  </si>
  <si>
    <t>M</t>
  </si>
  <si>
    <t>56940840100</t>
  </si>
  <si>
    <t>아티론보온</t>
  </si>
  <si>
    <t>5TxD15</t>
  </si>
  <si>
    <t>56940850181</t>
  </si>
  <si>
    <t>관보온(고무발포,동관용)</t>
  </si>
  <si>
    <t>25TxD15</t>
  </si>
  <si>
    <t>47301018301</t>
  </si>
  <si>
    <t>동관이음쇠</t>
  </si>
  <si>
    <t>동엘보 D15</t>
  </si>
  <si>
    <t>EA</t>
  </si>
  <si>
    <t/>
  </si>
  <si>
    <t>47301018373</t>
  </si>
  <si>
    <t>동티이 D25</t>
  </si>
  <si>
    <t>47301017311</t>
  </si>
  <si>
    <t>동땜티이 (C*F) D15</t>
  </si>
  <si>
    <t>47301018451</t>
  </si>
  <si>
    <t>동캡 D15</t>
  </si>
  <si>
    <t>47301018487</t>
  </si>
  <si>
    <t>동유니온 (C*M) D15</t>
  </si>
  <si>
    <t>47301017321</t>
  </si>
  <si>
    <t>황동아답타 (C*M) D15</t>
  </si>
  <si>
    <t>56940140010</t>
  </si>
  <si>
    <t>동관용접</t>
  </si>
  <si>
    <t>D15</t>
  </si>
  <si>
    <t>개소</t>
  </si>
  <si>
    <t>56940140030</t>
  </si>
  <si>
    <t>D25</t>
  </si>
  <si>
    <t>56941840011</t>
  </si>
  <si>
    <t>볼밸브(황동)</t>
  </si>
  <si>
    <t>D 15</t>
  </si>
  <si>
    <t>56940520010</t>
  </si>
  <si>
    <t>절연행가(달대볼트)</t>
  </si>
  <si>
    <t>56942000220</t>
  </si>
  <si>
    <t>코아드릴(바닥)(150mm)</t>
  </si>
  <si>
    <t>56941310210</t>
  </si>
  <si>
    <t>각형닥트 설치</t>
  </si>
  <si>
    <t>(0.5T)</t>
  </si>
  <si>
    <t>M2</t>
  </si>
  <si>
    <t>56958000003</t>
  </si>
  <si>
    <t>디퓨저</t>
  </si>
  <si>
    <t>사각PAN, D200, AL</t>
  </si>
  <si>
    <t>56941890035</t>
  </si>
  <si>
    <t>후렉시블덕트호스(비보온)</t>
  </si>
  <si>
    <t>D200</t>
  </si>
  <si>
    <t>56941890001</t>
  </si>
  <si>
    <t>점검구설치</t>
  </si>
  <si>
    <t>200x200</t>
  </si>
  <si>
    <t>36940227015</t>
  </si>
  <si>
    <t>FD/FVD 휴즈</t>
  </si>
  <si>
    <t>53300527216</t>
  </si>
  <si>
    <t>스텐밴드</t>
  </si>
  <si>
    <t>53300537013</t>
  </si>
  <si>
    <t>SPIN IN</t>
  </si>
  <si>
    <t>56810023005</t>
  </si>
  <si>
    <t>내화채움구조(덕트,벽체)</t>
  </si>
  <si>
    <t>41400237010</t>
  </si>
  <si>
    <t>캔버스</t>
  </si>
  <si>
    <t>1.2t</t>
  </si>
  <si>
    <t>56958000016</t>
  </si>
  <si>
    <t>B.D.D (STL)</t>
  </si>
  <si>
    <t>400 x 250</t>
  </si>
  <si>
    <t>56958000018</t>
  </si>
  <si>
    <t>F.D (STL)</t>
  </si>
  <si>
    <t>Y2603040001</t>
  </si>
  <si>
    <t>01. 지하1층 주방 스탠드형냉방</t>
  </si>
  <si>
    <t>Y2603040002</t>
  </si>
  <si>
    <t>01-1 제품 및 부품</t>
  </si>
  <si>
    <t>Y2603040003</t>
  </si>
  <si>
    <t>스탠드형 냉방기</t>
  </si>
  <si>
    <t>5HP(14.5kW)</t>
  </si>
  <si>
    <t>Y2603040004</t>
  </si>
  <si>
    <t>8HP(23.0kW)</t>
  </si>
  <si>
    <t>Y2603040005</t>
  </si>
  <si>
    <t>10HP(29.0kW)</t>
  </si>
  <si>
    <t>Y2603040006</t>
  </si>
  <si>
    <t>실외기 받침대</t>
  </si>
  <si>
    <t>개</t>
  </si>
  <si>
    <t>Y2603040007</t>
  </si>
  <si>
    <t>실외기 바람막이</t>
  </si>
  <si>
    <t>Y2603040008</t>
  </si>
  <si>
    <t>드레인펌프</t>
  </si>
  <si>
    <t>Y2603040009</t>
  </si>
  <si>
    <t>01-2 교체 설치공사</t>
  </si>
  <si>
    <t>Y2603040010</t>
  </si>
  <si>
    <t>실내 보양</t>
  </si>
  <si>
    <t>해당 실면적의 30%</t>
  </si>
  <si>
    <t>㎡</t>
  </si>
  <si>
    <t>Y2603040011</t>
  </si>
  <si>
    <t>기존 냉방기 철거</t>
  </si>
  <si>
    <t>압축기 전동기출력 7.5kW 이하</t>
  </si>
  <si>
    <t>Y2603040012</t>
  </si>
  <si>
    <t>압축기 전동기출력 3.7kW 이하</t>
  </si>
  <si>
    <t>Y2603040013</t>
  </si>
  <si>
    <t>신규 냉방기 설치</t>
  </si>
  <si>
    <t>Y2603040014</t>
  </si>
  <si>
    <t>Y2603040015</t>
  </si>
  <si>
    <t>동파이프</t>
  </si>
  <si>
    <t>22.2mm×1.14T</t>
  </si>
  <si>
    <t>Y2603040016</t>
  </si>
  <si>
    <t>19.05mm×1.07T</t>
  </si>
  <si>
    <t>Y2603040017</t>
  </si>
  <si>
    <t>15.88mm×1.02T</t>
  </si>
  <si>
    <t>Y2603040018</t>
  </si>
  <si>
    <t>9.52mm×0.8T</t>
  </si>
  <si>
    <t>Y2603040019</t>
  </si>
  <si>
    <t>동엘보</t>
  </si>
  <si>
    <t>22.22mm</t>
  </si>
  <si>
    <t>Y2603040020</t>
  </si>
  <si>
    <t>19.05mm</t>
  </si>
  <si>
    <t>Y2603040021</t>
  </si>
  <si>
    <t>15.88mm</t>
  </si>
  <si>
    <t>Y2603040022</t>
  </si>
  <si>
    <t>9.52mm</t>
  </si>
  <si>
    <t>Y2603040023</t>
  </si>
  <si>
    <t>동소켓</t>
  </si>
  <si>
    <t>Y2603040024</t>
  </si>
  <si>
    <t>Y2603040025</t>
  </si>
  <si>
    <t>Y2603040026</t>
  </si>
  <si>
    <t>Y2603040027</t>
  </si>
  <si>
    <t>동용접</t>
  </si>
  <si>
    <t>Y2603040028</t>
  </si>
  <si>
    <t>Y2603040029</t>
  </si>
  <si>
    <t>Y2603040030</t>
  </si>
  <si>
    <t>Y2603040031</t>
  </si>
  <si>
    <t>EPDM 고무발포보온재</t>
  </si>
  <si>
    <t>22.22mm, 19T</t>
  </si>
  <si>
    <t>Y2603040032</t>
  </si>
  <si>
    <t>19.05mm, 13T</t>
  </si>
  <si>
    <t>Y2603040033</t>
  </si>
  <si>
    <t>15.88mm, 13T</t>
  </si>
  <si>
    <t>Y2603040034</t>
  </si>
  <si>
    <t>9.52mm, 9T</t>
  </si>
  <si>
    <t>Y2603040035</t>
  </si>
  <si>
    <t>PVC 파이프</t>
  </si>
  <si>
    <t>25mm×2.8T</t>
  </si>
  <si>
    <t>Y2603040036</t>
  </si>
  <si>
    <t>PVC엘보</t>
  </si>
  <si>
    <t>25mm</t>
  </si>
  <si>
    <t>Y2603040037</t>
  </si>
  <si>
    <t>PVC소켓</t>
  </si>
  <si>
    <t>Y2603040038</t>
  </si>
  <si>
    <t>PVC티</t>
  </si>
  <si>
    <t>Y2603040039</t>
  </si>
  <si>
    <t>가교발포폴리에틸렌보온재</t>
  </si>
  <si>
    <t>25mm, 10T</t>
  </si>
  <si>
    <t>Y2603040040</t>
  </si>
  <si>
    <t>파이프 관통부 내화채움</t>
  </si>
  <si>
    <t>100A</t>
  </si>
  <si>
    <t>Y2603040041</t>
  </si>
  <si>
    <t>기밀시험</t>
  </si>
  <si>
    <t>회</t>
  </si>
  <si>
    <t>Y2603040042</t>
  </si>
  <si>
    <t>냉매</t>
  </si>
  <si>
    <t>(R410A) 10KG</t>
  </si>
  <si>
    <t>통</t>
  </si>
  <si>
    <t>Y2603040043</t>
  </si>
  <si>
    <t>실내외기 통신선</t>
  </si>
  <si>
    <t>VCTF 2C 1.5㎟</t>
  </si>
  <si>
    <t>Y2603040044</t>
  </si>
  <si>
    <t>전선관(방수플렉시블)</t>
  </si>
  <si>
    <t>16mm</t>
  </si>
  <si>
    <t>Y2603040045</t>
  </si>
  <si>
    <t>파이프접속콘넥터(방수)</t>
  </si>
  <si>
    <t>Y2603040046</t>
  </si>
  <si>
    <t>전원선 결선 해체</t>
  </si>
  <si>
    <t>전동기 결선 11KW이상</t>
  </si>
  <si>
    <t>Y2603040047</t>
  </si>
  <si>
    <t>전원선 결선</t>
  </si>
  <si>
    <t>Y2603040048</t>
  </si>
  <si>
    <t>실외기 배관트레이</t>
  </si>
  <si>
    <t>함석커버포함</t>
  </si>
  <si>
    <t>Y2603040049</t>
  </si>
  <si>
    <t>장비사용료</t>
  </si>
  <si>
    <t>지게차</t>
  </si>
  <si>
    <t>시간</t>
  </si>
  <si>
    <t>Y2603040050</t>
  </si>
  <si>
    <t>02. 지하1층 재활치료센터 심폐</t>
  </si>
  <si>
    <t>Y2603040051</t>
  </si>
  <si>
    <t>02-1 제품 및 부품</t>
  </si>
  <si>
    <t>Y2603040052</t>
  </si>
  <si>
    <t>싱글형냉난방기(천정카세트4-WA</t>
  </si>
  <si>
    <t>14.5 / 16.7 kW (1등급)</t>
  </si>
  <si>
    <t>Y2603040053</t>
  </si>
  <si>
    <t>공기청정키트(4Way형)</t>
  </si>
  <si>
    <t>Y2603040054</t>
  </si>
  <si>
    <t>유선리모컨(고급형)</t>
  </si>
  <si>
    <t>Y2603040055</t>
  </si>
  <si>
    <t>실외기(싱글형) 받침대</t>
  </si>
  <si>
    <t>Y2603040056</t>
  </si>
  <si>
    <t>Y2603040057</t>
  </si>
  <si>
    <t>02-2 교체 설치공사</t>
  </si>
  <si>
    <t>Y2603040058</t>
  </si>
  <si>
    <t>Y2603040059</t>
  </si>
  <si>
    <t>Y2603040060</t>
  </si>
  <si>
    <t>천정타공(흡읍텍스 해체)</t>
  </si>
  <si>
    <t>Y2603040061</t>
  </si>
  <si>
    <t>경량철골틀 해체</t>
  </si>
  <si>
    <t>Y2603040062</t>
  </si>
  <si>
    <t>점검구 설치</t>
  </si>
  <si>
    <t>450×450</t>
  </si>
  <si>
    <t>Y2603040063</t>
  </si>
  <si>
    <t>실내기 설치</t>
  </si>
  <si>
    <t>Y2603040064</t>
  </si>
  <si>
    <t>실외기 설치</t>
  </si>
  <si>
    <t>16kW 이하</t>
  </si>
  <si>
    <t>Y2603040065</t>
  </si>
  <si>
    <t>유선리모컨 설치</t>
  </si>
  <si>
    <t>Y2603040066</t>
  </si>
  <si>
    <t>Y2603040067</t>
  </si>
  <si>
    <t>Y2603040068</t>
  </si>
  <si>
    <t>Y2603040069</t>
  </si>
  <si>
    <t>Y2603040070</t>
  </si>
  <si>
    <t>Y2603040071</t>
  </si>
  <si>
    <t>Y2603040072</t>
  </si>
  <si>
    <t>Y2603040073</t>
  </si>
  <si>
    <t>Y2603040074</t>
  </si>
  <si>
    <t>Y2603040075</t>
  </si>
  <si>
    <t>Y2603040076</t>
  </si>
  <si>
    <t>Y2603040077</t>
  </si>
  <si>
    <t>Y2603040078</t>
  </si>
  <si>
    <t>Y2603040079</t>
  </si>
  <si>
    <t>Y2603040080</t>
  </si>
  <si>
    <t>Y2603040081</t>
  </si>
  <si>
    <t>Y2603040082</t>
  </si>
  <si>
    <t>Y2603040083</t>
  </si>
  <si>
    <t>Y2603040084</t>
  </si>
  <si>
    <t>Y2603040085</t>
  </si>
  <si>
    <t>유선리모컨 통신선</t>
  </si>
  <si>
    <t>24# AWG 0.75㎟</t>
  </si>
  <si>
    <t>Y2603040086</t>
  </si>
  <si>
    <t>Y2603040087</t>
  </si>
  <si>
    <t>Y2603040088</t>
  </si>
  <si>
    <t>Y2603040089</t>
  </si>
  <si>
    <t>Y2603040090</t>
  </si>
  <si>
    <t>실외기 2단 앵글</t>
  </si>
  <si>
    <t>L1,000×W400×H1,200mm</t>
  </si>
  <si>
    <t>Y2603040091</t>
  </si>
  <si>
    <t>03. 지상1층 영상의학과 초음파</t>
  </si>
  <si>
    <t>Y2603040092</t>
  </si>
  <si>
    <t>03-1 제품 및 부품</t>
  </si>
  <si>
    <t>Y2603040093</t>
  </si>
  <si>
    <t>실외기_Multi-V S 상업 냉난방</t>
  </si>
  <si>
    <t>14.5 / 16.3 kW</t>
  </si>
  <si>
    <t>Y2603040094</t>
  </si>
  <si>
    <t>실내기(천정카세트4-WAY형)</t>
  </si>
  <si>
    <t>7.2 / 14.6 kW</t>
  </si>
  <si>
    <t>Y2603040095</t>
  </si>
  <si>
    <t>실내기(천정카세트1-WAY형)</t>
  </si>
  <si>
    <t>2.3 / 2.6 kW</t>
  </si>
  <si>
    <t>Y2603040096</t>
  </si>
  <si>
    <t>Y2603040097</t>
  </si>
  <si>
    <t>공기청정키트(1Way형)</t>
  </si>
  <si>
    <t>Y2603040098</t>
  </si>
  <si>
    <t>판넬(4-WAY 천정카세트형)</t>
  </si>
  <si>
    <t>Y2603040099</t>
  </si>
  <si>
    <t>판넬(1-WAY 천정카세트형)</t>
  </si>
  <si>
    <t>Y2603040100</t>
  </si>
  <si>
    <t>유선리모컨(고급)</t>
  </si>
  <si>
    <t>Y2603040101</t>
  </si>
  <si>
    <t>Y 분지관(중)</t>
  </si>
  <si>
    <t>Y2603040102</t>
  </si>
  <si>
    <t>Y 분지관(소)</t>
  </si>
  <si>
    <t>Y2603040103</t>
  </si>
  <si>
    <t>Y2603040104</t>
  </si>
  <si>
    <t>Y2603040105</t>
  </si>
  <si>
    <t>03-2 교체 설치공사</t>
  </si>
  <si>
    <t>Y2603040106</t>
  </si>
  <si>
    <t>Y2603040107</t>
  </si>
  <si>
    <t>천정형 실내기 철거</t>
  </si>
  <si>
    <t>Y2603040108</t>
  </si>
  <si>
    <t>멀티형 실외기 철거</t>
  </si>
  <si>
    <t>Y2603040109</t>
  </si>
  <si>
    <t>천정형 실내기 설치</t>
  </si>
  <si>
    <t>Y2603040110</t>
  </si>
  <si>
    <t>멀티형 실외기 설치</t>
  </si>
  <si>
    <t>Y2603040111</t>
  </si>
  <si>
    <t>Y2603040112</t>
  </si>
  <si>
    <t>Y2603040113</t>
  </si>
  <si>
    <t>12.7mm×0.89T</t>
  </si>
  <si>
    <t>Y2603040114</t>
  </si>
  <si>
    <t>Y2603040115</t>
  </si>
  <si>
    <t>6.35mm×0.7T</t>
  </si>
  <si>
    <t>Y2603040116</t>
  </si>
  <si>
    <t>Y2603040117</t>
  </si>
  <si>
    <t>12.7mm</t>
  </si>
  <si>
    <t>Y2603040118</t>
  </si>
  <si>
    <t>Y2603040119</t>
  </si>
  <si>
    <t>Y2603040120</t>
  </si>
  <si>
    <t>Y2603040121</t>
  </si>
  <si>
    <t>Y2603040122</t>
  </si>
  <si>
    <t>Y2603040123</t>
  </si>
  <si>
    <t>Y2603040124</t>
  </si>
  <si>
    <t>Y2603040125</t>
  </si>
  <si>
    <t>Y2603040126</t>
  </si>
  <si>
    <t>12.7mm, 13T</t>
  </si>
  <si>
    <t>Y2603040127</t>
  </si>
  <si>
    <t>Y2603040128</t>
  </si>
  <si>
    <t>6.35mm, 9T</t>
  </si>
  <si>
    <t>Y2603040129</t>
  </si>
  <si>
    <t>Y2603040130</t>
  </si>
  <si>
    <t>Y2603040131</t>
  </si>
  <si>
    <t>Y2603040132</t>
  </si>
  <si>
    <t>Y2603040133</t>
  </si>
  <si>
    <t>Y2603040134</t>
  </si>
  <si>
    <t>Y2603040135</t>
  </si>
  <si>
    <t>Y2603040136</t>
  </si>
  <si>
    <t>Y2603040137</t>
  </si>
  <si>
    <t>Y2603040138</t>
  </si>
  <si>
    <t>Y2603040139</t>
  </si>
  <si>
    <t>Y2603040140</t>
  </si>
  <si>
    <t>Y2603040141</t>
  </si>
  <si>
    <t>Y2603040142</t>
  </si>
  <si>
    <t>Y2603040143</t>
  </si>
  <si>
    <t>Y2603040144</t>
  </si>
  <si>
    <t>04. 지상2층 이비인후과 청력검</t>
  </si>
  <si>
    <t>Y2603040145</t>
  </si>
  <si>
    <t>04-1 제품 및 부품</t>
  </si>
  <si>
    <t>Y2603040146</t>
  </si>
  <si>
    <t>Y2603040147</t>
  </si>
  <si>
    <t>Y2603040148</t>
  </si>
  <si>
    <t>Y2603040149</t>
  </si>
  <si>
    <t>Y2603040150</t>
  </si>
  <si>
    <t>Y2603040151</t>
  </si>
  <si>
    <t>Y2603040152</t>
  </si>
  <si>
    <t>Y2603040153</t>
  </si>
  <si>
    <t>Y2603040154</t>
  </si>
  <si>
    <t>04-2 제품 및 냉매ㆍ드레인배관</t>
  </si>
  <si>
    <t>Y2603040155</t>
  </si>
  <si>
    <t>Y2603040156</t>
  </si>
  <si>
    <t>Y2603040157</t>
  </si>
  <si>
    <t>Y2603040158</t>
  </si>
  <si>
    <t>Y2603040159</t>
  </si>
  <si>
    <t>Y2603040160</t>
  </si>
  <si>
    <t>6~12kW 이하</t>
  </si>
  <si>
    <t>Y2603040161</t>
  </si>
  <si>
    <t>Y2603040162</t>
  </si>
  <si>
    <t>Y2603040163</t>
  </si>
  <si>
    <t>Y2603040164</t>
  </si>
  <si>
    <t>Y2603040165</t>
  </si>
  <si>
    <t>Y2603040166</t>
  </si>
  <si>
    <t>Y2603040167</t>
  </si>
  <si>
    <t>Y2603040168</t>
  </si>
  <si>
    <t>Y2603040169</t>
  </si>
  <si>
    <t>Y2603040170</t>
  </si>
  <si>
    <t>Y2603040171</t>
  </si>
  <si>
    <t>Y2603040172</t>
  </si>
  <si>
    <t>Y2603040173</t>
  </si>
  <si>
    <t>Y2603040174</t>
  </si>
  <si>
    <t>Y2603040175</t>
  </si>
  <si>
    <t>Y2603040176</t>
  </si>
  <si>
    <t>Y2603040177</t>
  </si>
  <si>
    <t>Y2603040178</t>
  </si>
  <si>
    <t>Y2603040179</t>
  </si>
  <si>
    <t>Y2603040180</t>
  </si>
  <si>
    <t>Y2603040181</t>
  </si>
  <si>
    <t>Y2603040182</t>
  </si>
  <si>
    <t>Y2603040183</t>
  </si>
  <si>
    <t>Y2603040184</t>
  </si>
  <si>
    <t>벽체코어</t>
  </si>
  <si>
    <t>Ø100</t>
  </si>
  <si>
    <t>Y2603040185</t>
  </si>
  <si>
    <t>바닥코어</t>
  </si>
  <si>
    <t>Y2603040186</t>
  </si>
  <si>
    <t>Y2603040187</t>
  </si>
  <si>
    <t>Y2603040188</t>
  </si>
  <si>
    <t>Y2603040189</t>
  </si>
  <si>
    <t>실내기 전원선</t>
  </si>
  <si>
    <t>TFR-CV 3C 2.5㎟</t>
  </si>
  <si>
    <t>Y2603040190</t>
  </si>
  <si>
    <t>Y2603040191</t>
  </si>
  <si>
    <t>Y2603040192</t>
  </si>
  <si>
    <t>Y2603040193</t>
  </si>
  <si>
    <t>Y2603040194</t>
  </si>
  <si>
    <t>Y2603040195</t>
  </si>
  <si>
    <t>Y2603040196</t>
  </si>
  <si>
    <t>이동식크레인_50TON</t>
  </si>
  <si>
    <t>0.5일</t>
  </si>
  <si>
    <t>Y2603040197</t>
  </si>
  <si>
    <t>05. 지상2층 신경외과 채혈실,</t>
  </si>
  <si>
    <t>Y2603040198</t>
  </si>
  <si>
    <t>05-1 제품 및 부품</t>
  </si>
  <si>
    <t>Y2603040199</t>
  </si>
  <si>
    <t>11.0 / 12.4 kW</t>
  </si>
  <si>
    <t>Y2603040200</t>
  </si>
  <si>
    <t>3.2 / 3.6 kW</t>
  </si>
  <si>
    <t>Y2603040201</t>
  </si>
  <si>
    <t>Y2603040202</t>
  </si>
  <si>
    <t>Y2603040203</t>
  </si>
  <si>
    <t>Y2603040204</t>
  </si>
  <si>
    <t>Y2603040205</t>
  </si>
  <si>
    <t>Y2603040206</t>
  </si>
  <si>
    <t>Y2603040207</t>
  </si>
  <si>
    <t>Y2603040208</t>
  </si>
  <si>
    <t>05-2 제품 및 냉매ㆍ드레인배관</t>
  </si>
  <si>
    <t>Y2603040209</t>
  </si>
  <si>
    <t>Y2603040210</t>
  </si>
  <si>
    <t>Y2603040211</t>
  </si>
  <si>
    <t>Y2603040212</t>
  </si>
  <si>
    <t>Y2603040213</t>
  </si>
  <si>
    <t>Y2603040214</t>
  </si>
  <si>
    <t>Y2603040215</t>
  </si>
  <si>
    <t>Y2603040216</t>
  </si>
  <si>
    <t>Y2603040217</t>
  </si>
  <si>
    <t>Y2603040218</t>
  </si>
  <si>
    <t>Y2603040219</t>
  </si>
  <si>
    <t>Y2603040220</t>
  </si>
  <si>
    <t>Y2603040221</t>
  </si>
  <si>
    <t>Y2603040222</t>
  </si>
  <si>
    <t>Y2603040223</t>
  </si>
  <si>
    <t>Y2603040224</t>
  </si>
  <si>
    <t>Y2603040225</t>
  </si>
  <si>
    <t>Y2603040226</t>
  </si>
  <si>
    <t>Y2603040227</t>
  </si>
  <si>
    <t>Y2603040228</t>
  </si>
  <si>
    <t>Y2603040229</t>
  </si>
  <si>
    <t>Y2603040230</t>
  </si>
  <si>
    <t>Y2603040231</t>
  </si>
  <si>
    <t>Y2603040232</t>
  </si>
  <si>
    <t>Y2603040233</t>
  </si>
  <si>
    <t>Y2603040234</t>
  </si>
  <si>
    <t>Y2603040235</t>
  </si>
  <si>
    <t>Y2603040236</t>
  </si>
  <si>
    <t>Y2603040237</t>
  </si>
  <si>
    <t>Y2603040238</t>
  </si>
  <si>
    <t>Y2603040239</t>
  </si>
  <si>
    <t>Y2603040240</t>
  </si>
  <si>
    <t>Y2603040241</t>
  </si>
  <si>
    <t>Y2603040242</t>
  </si>
  <si>
    <t>Y2603040243</t>
  </si>
  <si>
    <t>Y2603040244</t>
  </si>
  <si>
    <t>Y2603040245</t>
  </si>
  <si>
    <t>Y2603040246</t>
  </si>
  <si>
    <t>Y2603040247</t>
  </si>
  <si>
    <t>Y2603040248</t>
  </si>
  <si>
    <t>Y2603040249</t>
  </si>
  <si>
    <t>Y2603040250</t>
  </si>
  <si>
    <t>스카이차</t>
  </si>
  <si>
    <t>Y2603040251</t>
  </si>
  <si>
    <t>06. 지상12층 121병동 1인실 냉</t>
  </si>
  <si>
    <t>Y2603040252</t>
  </si>
  <si>
    <t>06-1 제품 및 부품</t>
  </si>
  <si>
    <t>Y2603040253</t>
  </si>
  <si>
    <t>실외기_Multi-V 슈프림 1등급</t>
  </si>
  <si>
    <t>23.3 / 25.9 kW</t>
  </si>
  <si>
    <t>Y2603040254</t>
  </si>
  <si>
    <t>6.0 / 6.8 kW</t>
  </si>
  <si>
    <t>Y2603040255</t>
  </si>
  <si>
    <t>Y2603040256</t>
  </si>
  <si>
    <t>Y2603040257</t>
  </si>
  <si>
    <t>판넬(1-WAY 천정카세트형, 대)</t>
  </si>
  <si>
    <t>Y2603040258</t>
  </si>
  <si>
    <t>Y2603040259</t>
  </si>
  <si>
    <t>Y2603040260</t>
  </si>
  <si>
    <t>간편중앙제어기</t>
  </si>
  <si>
    <t>Y2603040261</t>
  </si>
  <si>
    <t>Y2603040262</t>
  </si>
  <si>
    <t>Y2603040263</t>
  </si>
  <si>
    <t>실외기 에어가이드</t>
  </si>
  <si>
    <t>UXA</t>
  </si>
  <si>
    <t>Y2603040264</t>
  </si>
  <si>
    <t>평균990×830×130mm</t>
  </si>
  <si>
    <t>Y2603040265</t>
  </si>
  <si>
    <t>06-2 교체 설치공사[기존 배관</t>
  </si>
  <si>
    <t>Y2603040266</t>
  </si>
  <si>
    <t>해당 실면적의 100%</t>
  </si>
  <si>
    <t>Y2603040267</t>
  </si>
  <si>
    <t>천정타공(석고판 해체)</t>
  </si>
  <si>
    <t>Y2603040268</t>
  </si>
  <si>
    <t>Y2603040269</t>
  </si>
  <si>
    <t>Y2603040270</t>
  </si>
  <si>
    <t>Y2603040271</t>
  </si>
  <si>
    <t>Y2603040272</t>
  </si>
  <si>
    <t>Y2603040273</t>
  </si>
  <si>
    <t>Y2603040274</t>
  </si>
  <si>
    <t>유선리모컨 철거</t>
  </si>
  <si>
    <t>Y2603040275</t>
  </si>
  <si>
    <t>Y2603040276</t>
  </si>
  <si>
    <t>Y2603040277</t>
  </si>
  <si>
    <t>Y2603040278</t>
  </si>
  <si>
    <t>Y2603040279</t>
  </si>
  <si>
    <t>Y2603040280</t>
  </si>
  <si>
    <t>Y2603040281</t>
  </si>
  <si>
    <t>Y2603040282</t>
  </si>
  <si>
    <t>Y2603040283</t>
  </si>
  <si>
    <t>Y2603040284</t>
  </si>
  <si>
    <t>Y2603040285</t>
  </si>
  <si>
    <t>Y2603040286</t>
  </si>
  <si>
    <t>6.35mm</t>
  </si>
  <si>
    <t>Y2603040287</t>
  </si>
  <si>
    <t>Y2603040288</t>
  </si>
  <si>
    <t>Y2603040289</t>
  </si>
  <si>
    <t>Y2603040290</t>
  </si>
  <si>
    <t>Y2603040291</t>
  </si>
  <si>
    <t>Y2603040292</t>
  </si>
  <si>
    <t>Y2603040293</t>
  </si>
  <si>
    <t>Y2603040294</t>
  </si>
  <si>
    <t>Y2603040295</t>
  </si>
  <si>
    <t>Y2603040296</t>
  </si>
  <si>
    <t>Y2603040297</t>
  </si>
  <si>
    <t>Y2603040298</t>
  </si>
  <si>
    <t>Y2603040299</t>
  </si>
  <si>
    <t>Y2603040300</t>
  </si>
  <si>
    <t>Y2603040301</t>
  </si>
  <si>
    <t>Y2603040302</t>
  </si>
  <si>
    <t>Y2603040303</t>
  </si>
  <si>
    <t>Y2603040304</t>
  </si>
  <si>
    <t>Y2603040305</t>
  </si>
  <si>
    <t>Y2603040306</t>
  </si>
  <si>
    <t>크레인_200Ton</t>
  </si>
  <si>
    <t>일</t>
  </si>
  <si>
    <t>Y2603040307</t>
  </si>
  <si>
    <t>분할공사 할증</t>
  </si>
  <si>
    <t>통상임금의 50%</t>
  </si>
  <si>
    <t>식</t>
  </si>
  <si>
    <t>Y2603040308</t>
  </si>
  <si>
    <t>07. 지상12층 121병동 수면다윈</t>
  </si>
  <si>
    <t>Y2603040309</t>
  </si>
  <si>
    <t>07-1 제품 및 부품</t>
  </si>
  <si>
    <t>Y2603040310</t>
  </si>
  <si>
    <t>싱글형냉난방기(천정카세트1-WA</t>
  </si>
  <si>
    <t>Y2603040311</t>
  </si>
  <si>
    <t>Y2603040312</t>
  </si>
  <si>
    <t>Y2603040313</t>
  </si>
  <si>
    <t>Y2603040314</t>
  </si>
  <si>
    <t>Y2603040315</t>
  </si>
  <si>
    <t>07-2 교체 설치공사[기존 배관</t>
  </si>
  <si>
    <t>Y2603040316</t>
  </si>
  <si>
    <t>Y2603040317</t>
  </si>
  <si>
    <t>Y2603040318</t>
  </si>
  <si>
    <t>Y2603040319</t>
  </si>
  <si>
    <t>Y2603040320</t>
  </si>
  <si>
    <t>Y2603040321</t>
  </si>
  <si>
    <t>싱글형 실외기 철거</t>
  </si>
  <si>
    <t>Y2603040322</t>
  </si>
  <si>
    <t>Y2603040323</t>
  </si>
  <si>
    <t>싱글형 실외기 설치</t>
  </si>
  <si>
    <t>Y2603040324</t>
  </si>
  <si>
    <t>Y2603040325</t>
  </si>
  <si>
    <t>Y2603040326</t>
  </si>
  <si>
    <t>Y2603040327</t>
  </si>
  <si>
    <t>Y2603040328</t>
  </si>
  <si>
    <t>Y2603040329</t>
  </si>
  <si>
    <t>Y2603040330</t>
  </si>
  <si>
    <t>Y2603040331</t>
  </si>
  <si>
    <t>Y2603040332</t>
  </si>
  <si>
    <t>Y2603040333</t>
  </si>
  <si>
    <t>Y2603040334</t>
  </si>
  <si>
    <t>Y2603040335</t>
  </si>
  <si>
    <t>Y2603040336</t>
  </si>
  <si>
    <t>Y2603040337</t>
  </si>
  <si>
    <t>Y2603040338</t>
  </si>
  <si>
    <t>Y2603040339</t>
  </si>
  <si>
    <t>전동기 결선 7.5KW이하</t>
  </si>
  <si>
    <t>Y2603040340</t>
  </si>
  <si>
    <t>Y2603040350</t>
  </si>
  <si>
    <t>항온항습기</t>
  </si>
  <si>
    <t>PA015-A2EC-U</t>
  </si>
  <si>
    <t>24374685</t>
  </si>
  <si>
    <t>Y2603040351</t>
  </si>
  <si>
    <t>냉매배관</t>
  </si>
  <si>
    <t>8.31KW 듀얼용</t>
  </si>
  <si>
    <t>23014446</t>
  </si>
  <si>
    <t>Y2603040352</t>
  </si>
  <si>
    <t>배관커버</t>
  </si>
  <si>
    <t>21654965</t>
  </si>
  <si>
    <t>Y2603040353</t>
  </si>
  <si>
    <t>급수배관</t>
  </si>
  <si>
    <t>9.52MM</t>
  </si>
  <si>
    <t>21654964</t>
  </si>
  <si>
    <t>Y2603040354</t>
  </si>
  <si>
    <t>크레인</t>
  </si>
  <si>
    <t>100TON</t>
  </si>
  <si>
    <t>21624131</t>
  </si>
  <si>
    <t>Z2000000209</t>
  </si>
  <si>
    <t>조달수수료</t>
  </si>
  <si>
    <t>3자단가 0.54%</t>
  </si>
  <si>
    <t>A,B행과 마지막열은 지우지 마시오</t>
  </si>
  <si>
    <t>일위대가</t>
  </si>
  <si>
    <t>자재코드</t>
  </si>
  <si>
    <t>일 위 대 가 목 록</t>
  </si>
  <si>
    <t>코    드</t>
  </si>
  <si>
    <t>56940140010  동관용접  D15  개소</t>
  </si>
  <si>
    <t>34390787072</t>
  </si>
  <si>
    <t>동  및 동합금용 용접봉</t>
  </si>
  <si>
    <t>D2.4mm, BCUP3</t>
  </si>
  <si>
    <t>g</t>
  </si>
  <si>
    <t>34390457005</t>
  </si>
  <si>
    <t>용접용 용재</t>
  </si>
  <si>
    <t>플럭스(FLUX)</t>
  </si>
  <si>
    <t>68300057015</t>
  </si>
  <si>
    <t>산소 가스</t>
  </si>
  <si>
    <t>기체,공업용 99.9%</t>
  </si>
  <si>
    <t>L</t>
  </si>
  <si>
    <t>68300067011</t>
  </si>
  <si>
    <t>아세틸렌 가스</t>
  </si>
  <si>
    <t>아세틸렌(g)</t>
  </si>
  <si>
    <t>G</t>
  </si>
  <si>
    <t>56900017056</t>
  </si>
  <si>
    <t>노무비</t>
  </si>
  <si>
    <t>용접공</t>
  </si>
  <si>
    <t>인</t>
  </si>
  <si>
    <t>PPS00000003</t>
  </si>
  <si>
    <t>공구손료</t>
  </si>
  <si>
    <t>노무비의 3%</t>
  </si>
  <si>
    <t>56940140030  동관용접  D25  개소</t>
  </si>
  <si>
    <t>56940520010  절연행가(달대볼트)  D15  개소</t>
  </si>
  <si>
    <t>53400537033</t>
  </si>
  <si>
    <t>행거</t>
  </si>
  <si>
    <t>절연행거 15A</t>
  </si>
  <si>
    <t>53060328101</t>
  </si>
  <si>
    <t>행거볼트</t>
  </si>
  <si>
    <t>아연도금, M10×1000</t>
  </si>
  <si>
    <t>53060807023</t>
  </si>
  <si>
    <t>스트롱앵커</t>
  </si>
  <si>
    <t>M10(3/8")</t>
  </si>
  <si>
    <t>56940840100  아티론보온  5TxD15  M</t>
  </si>
  <si>
    <t>45400077351</t>
  </si>
  <si>
    <t>관보온재</t>
  </si>
  <si>
    <t>아티론(난연AL), 5TxD15</t>
  </si>
  <si>
    <t>PPS00000002</t>
  </si>
  <si>
    <t>잡재료비</t>
  </si>
  <si>
    <t>보온재의 3%</t>
  </si>
  <si>
    <t>53300527130</t>
  </si>
  <si>
    <t>은박테이프</t>
  </si>
  <si>
    <t>0.3T*25W</t>
  </si>
  <si>
    <t>56900017038</t>
  </si>
  <si>
    <t>보온공</t>
  </si>
  <si>
    <t>56900017041</t>
  </si>
  <si>
    <t>보통인부</t>
  </si>
  <si>
    <t>노무비의 2%</t>
  </si>
  <si>
    <t>56940850181  관보온(고무발포,동관용)  25TxD15  M</t>
  </si>
  <si>
    <t>45400167101</t>
  </si>
  <si>
    <t>고무발포 보온재 (동관용)</t>
  </si>
  <si>
    <t>고무발포보온재,D15×25T</t>
  </si>
  <si>
    <t>53300527126</t>
  </si>
  <si>
    <t>본드(고무발포용)</t>
  </si>
  <si>
    <t>KG</t>
  </si>
  <si>
    <t>56941310210  각형닥트 설치  (0.5T)  M2</t>
  </si>
  <si>
    <t>47305267601</t>
  </si>
  <si>
    <t>아연도 사각덕트(부속일체포함)</t>
  </si>
  <si>
    <t>0.5T</t>
  </si>
  <si>
    <t>PPS00000001</t>
  </si>
  <si>
    <t>소모잡자재</t>
  </si>
  <si>
    <t>주재료비의 2%</t>
  </si>
  <si>
    <t>56900017019</t>
  </si>
  <si>
    <t>덕트공</t>
  </si>
  <si>
    <t>56941820071  동및동합금관  동관(L-TYPE),D15  M</t>
  </si>
  <si>
    <t>47100047101</t>
  </si>
  <si>
    <t>관의 3%</t>
  </si>
  <si>
    <t>56900017030</t>
  </si>
  <si>
    <t>배관공</t>
  </si>
  <si>
    <t>56941840011  볼밸브(황동)  D 15  EA</t>
  </si>
  <si>
    <t>48200147101</t>
  </si>
  <si>
    <t>볼 밸브</t>
  </si>
  <si>
    <t>황동, 10kg, D15</t>
  </si>
  <si>
    <t>56941890001  점검구설치  200x200  개소</t>
  </si>
  <si>
    <t>36940227001</t>
  </si>
  <si>
    <t>점검구</t>
  </si>
  <si>
    <t>56941890035  후렉시블덕트호스(비보온)  D200  M</t>
  </si>
  <si>
    <t>41400227422</t>
  </si>
  <si>
    <t>공조덕트(플렉시블)</t>
  </si>
  <si>
    <t>(AL비보온), D200</t>
  </si>
  <si>
    <t>56942000220  코아드릴(바닥)(150mm)  D15  개소</t>
  </si>
  <si>
    <t>56900017098</t>
  </si>
  <si>
    <t>착암공</t>
  </si>
  <si>
    <t>56958000003  디퓨저  사각PAN, D200, AL  EA</t>
  </si>
  <si>
    <t>41300247423</t>
  </si>
  <si>
    <t>디퓨져</t>
  </si>
  <si>
    <t>56958000016  B.D.D (STL)  400 x 250  EA</t>
  </si>
  <si>
    <t>MM052600542</t>
  </si>
  <si>
    <t>56958000017  F-1인라인팬  2,100CMH*27MMAQ*0.75KW  대</t>
  </si>
  <si>
    <t>MM052170113</t>
  </si>
  <si>
    <t>56900017015</t>
  </si>
  <si>
    <t>기계설비공</t>
  </si>
  <si>
    <t>56958000018  F.D (STL)  400 x 250  EA</t>
  </si>
  <si>
    <t>MM052600543</t>
  </si>
  <si>
    <t>단 가 대 비 표</t>
  </si>
  <si>
    <t>가격정보</t>
  </si>
  <si>
    <t>Page</t>
  </si>
  <si>
    <t>물가자료</t>
  </si>
  <si>
    <t>물가정보</t>
  </si>
  <si>
    <t>거래가격</t>
  </si>
  <si>
    <t>조사가격</t>
  </si>
  <si>
    <t>적 용 단 가</t>
  </si>
  <si>
    <t>공  사  원  가  계  산  서</t>
  </si>
  <si>
    <t>비                      목</t>
  </si>
  <si>
    <t>금                  액</t>
  </si>
  <si>
    <t>구          성          비</t>
  </si>
  <si>
    <t>비               고</t>
  </si>
  <si>
    <t>순
공
사
원
가</t>
  </si>
  <si>
    <t>재
료
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</si>
  <si>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</si>
  <si>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</si>
  <si>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</si>
  <si>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</si>
  <si>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</si>
  <si>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</si>
  <si>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기   계    경   비</t>
  </si>
  <si>
    <t>산  재  보  험  료</t>
  </si>
  <si>
    <t xml:space="preserve"> 노무비 * 3.56%</t>
    <phoneticPr fontId="10" type="noConversion"/>
  </si>
  <si>
    <t>고  용  보  험  료</t>
  </si>
  <si>
    <t xml:space="preserve"> 노무비 * 1.01%</t>
    <phoneticPr fontId="10" type="noConversion"/>
  </si>
  <si>
    <t>건  강  보  험  료</t>
  </si>
  <si>
    <t>연  금  보  험  료</t>
  </si>
  <si>
    <t>노인장기요양보험료</t>
  </si>
  <si>
    <t>퇴 직 공 제 부금비</t>
  </si>
  <si>
    <t xml:space="preserve"> 직접노무비 * 2.3%</t>
  </si>
  <si>
    <t>기   타    경   비</t>
  </si>
  <si>
    <t>환  경  보  전  비</t>
  </si>
  <si>
    <t>공사이행보증수수료</t>
  </si>
  <si>
    <t>건 설 하 도 급 대 금            지급보증서발급수수료</t>
  </si>
  <si>
    <t>(재료비+직노+기계경비) * 0.081%</t>
    <phoneticPr fontId="10" type="noConversion"/>
  </si>
  <si>
    <t>계</t>
  </si>
  <si>
    <t>일    반    관    리    비</t>
  </si>
  <si>
    <t xml:space="preserve"> 계 * 8.0%</t>
    <phoneticPr fontId="10" type="noConversion"/>
  </si>
  <si>
    <t>이                      윤</t>
  </si>
  <si>
    <t xml:space="preserve"> (노무비+경비+일반관리비) * 15%</t>
  </si>
  <si>
    <t>공      급      가      액</t>
  </si>
  <si>
    <t>부    가    가    치    세</t>
  </si>
  <si>
    <t>10%</t>
    <phoneticPr fontId="10" type="noConversion"/>
  </si>
  <si>
    <t>도          급          액</t>
  </si>
  <si>
    <t>총      공      사      비</t>
  </si>
  <si>
    <t>천원미만 절사</t>
  </si>
  <si>
    <t>14.5 / 16.7 kW (1등급)</t>
    <phoneticPr fontId="1" type="noConversion"/>
  </si>
  <si>
    <t>제비율</t>
    <phoneticPr fontId="10" type="noConversion"/>
  </si>
  <si>
    <t xml:space="preserve"> 직접노무비 * 17.5%</t>
    <phoneticPr fontId="10" type="noConversion"/>
  </si>
  <si>
    <t>(재료비+노무비) * 5%</t>
    <phoneticPr fontId="10" type="noConversion"/>
  </si>
  <si>
    <t>(재료비+직노+기계경비) * 0.3%</t>
    <phoneticPr fontId="10" type="noConversion"/>
  </si>
  <si>
    <t>노무비*0.006%</t>
    <phoneticPr fontId="7" type="noConversion"/>
  </si>
  <si>
    <t>노무비*0.09%</t>
    <phoneticPr fontId="7" type="noConversion"/>
  </si>
  <si>
    <t>공사명 : 2026년도 냉난방 보수공사(EHP)</t>
    <phoneticPr fontId="10" type="noConversion"/>
  </si>
  <si>
    <t>공기구비품</t>
    <phoneticPr fontId="1" type="noConversion"/>
  </si>
  <si>
    <t>중앙제어기 통신선</t>
    <phoneticPr fontId="1" type="noConversion"/>
  </si>
  <si>
    <t>실내기(천정카세트4-WAY형)</t>
    <phoneticPr fontId="1" type="noConversion"/>
  </si>
  <si>
    <t>7.2 / 8.1 kW</t>
    <phoneticPr fontId="1" type="noConversion"/>
  </si>
  <si>
    <t>5.2 / 5.9 kW</t>
    <phoneticPr fontId="1" type="noConversion"/>
  </si>
  <si>
    <t xml:space="preserve"> 실내 보양</t>
  </si>
  <si>
    <t xml:space="preserve"> 실면적의 30%</t>
  </si>
  <si>
    <t xml:space="preserve"> 천정타공(흡읍텍스 해체)</t>
  </si>
  <si>
    <t xml:space="preserve"> 경량철골틀 해체</t>
  </si>
  <si>
    <t xml:space="preserve"> 실내기 설치</t>
  </si>
  <si>
    <t xml:space="preserve"> 실외기 설치</t>
  </si>
  <si>
    <t xml:space="preserve"> 16kW 이하</t>
  </si>
  <si>
    <t xml:space="preserve"> 유선리모컨 설치</t>
  </si>
  <si>
    <t xml:space="preserve">  Y분지관</t>
  </si>
  <si>
    <t xml:space="preserve"> PBL-3501H2</t>
  </si>
  <si>
    <t xml:space="preserve"> PBL-1601H2</t>
  </si>
  <si>
    <t xml:space="preserve"> 동파이프</t>
  </si>
  <si>
    <t xml:space="preserve"> 19.05mm×1.07T</t>
  </si>
  <si>
    <t xml:space="preserve"> 15.88mm×1.02T</t>
  </si>
  <si>
    <t xml:space="preserve"> 12.7mm×0.89T</t>
  </si>
  <si>
    <t xml:space="preserve"> 9.52mm×0.8T</t>
  </si>
  <si>
    <t xml:space="preserve"> 동엘보</t>
  </si>
  <si>
    <t xml:space="preserve"> 19.05mm</t>
  </si>
  <si>
    <t xml:space="preserve"> 15.88mm</t>
  </si>
  <si>
    <t xml:space="preserve"> 12.7mm</t>
  </si>
  <si>
    <t xml:space="preserve"> 9.52mm</t>
  </si>
  <si>
    <t xml:space="preserve"> 동소켓</t>
  </si>
  <si>
    <t xml:space="preserve"> 동용접</t>
  </si>
  <si>
    <t xml:space="preserve"> EPDM 고무발포보온재</t>
  </si>
  <si>
    <t xml:space="preserve"> 19.05mm, 13T</t>
  </si>
  <si>
    <t xml:space="preserve"> 15.88mm, 13T</t>
  </si>
  <si>
    <t xml:space="preserve"> 12.7mm, 13T</t>
  </si>
  <si>
    <t xml:space="preserve"> 9.52mm, 9T</t>
  </si>
  <si>
    <t xml:space="preserve"> PVC 파이프</t>
  </si>
  <si>
    <t xml:space="preserve"> 25mm×2.8T</t>
  </si>
  <si>
    <t xml:space="preserve"> PVC엘보</t>
  </si>
  <si>
    <t xml:space="preserve"> 25mm</t>
  </si>
  <si>
    <t xml:space="preserve"> PVC소켓</t>
  </si>
  <si>
    <t xml:space="preserve"> PVC티</t>
  </si>
  <si>
    <t xml:space="preserve"> 가교발포폴리에틸렌보온재</t>
  </si>
  <si>
    <t xml:space="preserve"> 25mm, 10T</t>
  </si>
  <si>
    <t xml:space="preserve"> 벽체코어(내화충전재포함)</t>
  </si>
  <si>
    <t xml:space="preserve"> Ø100</t>
  </si>
  <si>
    <t xml:space="preserve"> 기밀시험</t>
  </si>
  <si>
    <t xml:space="preserve"> 냉매</t>
  </si>
  <si>
    <t xml:space="preserve"> (R410A) 10KG</t>
  </si>
  <si>
    <t xml:space="preserve"> 실내외기 통신선</t>
  </si>
  <si>
    <t xml:space="preserve"> VCTF 2C 1.5㎟</t>
  </si>
  <si>
    <t xml:space="preserve"> 유선리모컨 통신선</t>
  </si>
  <si>
    <t xml:space="preserve"> 24# AWG 0.75㎟</t>
  </si>
  <si>
    <t xml:space="preserve"> 전선관(방수플렉시블)</t>
  </si>
  <si>
    <t xml:space="preserve"> 16mm</t>
  </si>
  <si>
    <t xml:space="preserve"> 파이프접속콘넥터(방수)</t>
  </si>
  <si>
    <t xml:space="preserve"> 실외기 받침대</t>
  </si>
  <si>
    <t xml:space="preserve"> 장비사용료</t>
  </si>
  <si>
    <t xml:space="preserve"> 지게차</t>
  </si>
  <si>
    <t>(직접공사비) * 0.0108%)*1년</t>
    <phoneticPr fontId="10" type="noConversion"/>
  </si>
  <si>
    <t xml:space="preserve"> 직접노무비 * 3.595%</t>
    <phoneticPr fontId="10" type="noConversion"/>
  </si>
  <si>
    <t xml:space="preserve"> 직접노무비 * 4.75%</t>
    <phoneticPr fontId="10" type="noConversion"/>
  </si>
  <si>
    <t xml:space="preserve"> 건강보험료 * 13.14%</t>
    <phoneticPr fontId="10" type="noConversion"/>
  </si>
  <si>
    <t>석    면    분    담    금</t>
    <phoneticPr fontId="7" type="noConversion"/>
  </si>
  <si>
    <t>임  금  채  권  분  담  금</t>
    <phoneticPr fontId="7" type="noConversion"/>
  </si>
  <si>
    <t>공구기구비품</t>
    <phoneticPr fontId="1" type="noConversion"/>
  </si>
  <si>
    <t>산 업 안 전 관 리 비</t>
    <phoneticPr fontId="7" type="noConversion"/>
  </si>
  <si>
    <t>(재료비+직노) * 3.11%</t>
    <phoneticPr fontId="10" type="noConversion"/>
  </si>
  <si>
    <t>싱글형냉난방기(천정카세트4-Way)</t>
    <phoneticPr fontId="1" type="noConversion"/>
  </si>
  <si>
    <t>06-2 교체 설치공사[기존 배관]</t>
    <phoneticPr fontId="1" type="noConversion"/>
  </si>
  <si>
    <t>22.4 / 25.2 kW</t>
    <phoneticPr fontId="1" type="noConversion"/>
  </si>
  <si>
    <t>실외기_Multi-V S 상업 냉난방</t>
    <phoneticPr fontId="1" type="noConversion"/>
  </si>
  <si>
    <t>[공사명] 2026년도 냉난방 보수공사(EHP)</t>
    <phoneticPr fontId="1" type="noConversion"/>
  </si>
  <si>
    <t>[공사명]  2026년도 냉난방 보수공사(EHP)</t>
    <phoneticPr fontId="1" type="noConversion"/>
  </si>
  <si>
    <t>[공사명] 2026년도 냉난방 보수공사(EHP)</t>
    <phoneticPr fontId="1" type="noConversion"/>
  </si>
  <si>
    <t>[공사명]  2026년도 냉난방 보수공사(EHP)</t>
    <phoneticPr fontId="1" type="noConversion"/>
  </si>
  <si>
    <t>121병동 병실</t>
    <phoneticPr fontId="1" type="noConversion"/>
  </si>
  <si>
    <t>06. 지상12층 121병동 1인 병실</t>
    <phoneticPr fontId="1" type="noConversion"/>
  </si>
  <si>
    <t>03. 지상2층 21병동 병실</t>
    <phoneticPr fontId="1" type="noConversion"/>
  </si>
  <si>
    <t>02. 지하1층 재활치료센터 심폐실</t>
    <phoneticPr fontId="1" type="noConversion"/>
  </si>
  <si>
    <t>제어선 및 간편중앙제어기 등</t>
  </si>
  <si>
    <t>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</si>
</sst>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#,##0_ "/>
    <numFmt numFmtId="177" formatCode="0.00_ "/>
    <numFmt numFmtId="178" formatCode="#,##0.0_ "/>
    <numFmt numFmtId="179" formatCode="#,##0.00_ "/>
    <numFmt numFmtId="180" formatCode="#,##0_ ;[Red]\-#,##0\ "/>
    <numFmt numFmtId="181" formatCode="&quot;(￦ &quot;#,##0&quot; 원)&quot;"/>
    <numFmt numFmtId="182" formatCode="0.000%"/>
    <numFmt numFmtId="183" formatCode="0.0%"/>
    <numFmt numFmtId="184" formatCode="#,##0.000_ ;[Red]\-#,##0.000\ "/>
    <numFmt numFmtId="185" formatCode="0.0000%"/>
    <numFmt numFmtId="186" formatCode="_ * #,##0_ ;_ * \-#,##0_ ;_ * &quot;-&quot;_ ;_ @_ 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u/>
      <sz val="18"/>
      <color rgb="FF000000"/>
      <name val="돋움체"/>
      <family val="3"/>
      <charset val="129"/>
    </font>
    <font>
      <sz val="8"/>
      <name val="맑은 고딕"/>
      <family val="3"/>
      <charset val="129"/>
      <scheme val="minor"/>
    </font>
    <font>
      <u/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1"/>
      <color rgb="FFFF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11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</borders>
  <cellStyleXfs count="10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9" fontId="5" fillId="0" borderId="0">
      <alignment vertical="center"/>
    </xf>
    <xf numFmtId="0" fontId="20" fillId="0" borderId="40">
      <alignment horizontal="left" vertical="center"/>
    </xf>
    <xf numFmtId="41" fontId="19" fillId="0" borderId="0" applyFont="0" applyFill="0" applyBorder="0" applyAlignment="0" applyProtection="0"/>
    <xf numFmtId="186" fontId="21" fillId="0" borderId="0" applyFont="0" applyFill="0" applyBorder="0" applyAlignment="0" applyProtection="0"/>
    <xf numFmtId="0" fontId="22" fillId="0" borderId="0"/>
    <xf numFmtId="186" fontId="21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176" fontId="0" fillId="0" borderId="1" xfId="0" quotePrefix="1" applyNumberFormat="1" applyFon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2" fillId="2" borderId="1" xfId="0" applyNumberFormat="1" applyFont="1" applyFill="1" applyBorder="1" applyAlignment="1">
      <alignment vertical="center"/>
    </xf>
    <xf numFmtId="176" fontId="0" fillId="0" borderId="1" xfId="0" quotePrefix="1" applyNumberFormat="1" applyBorder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8" fontId="0" fillId="0" borderId="1" xfId="0" applyNumberForma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179" fontId="0" fillId="0" borderId="1" xfId="0" quotePrefix="1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80" fontId="8" fillId="0" borderId="0" xfId="1" applyNumberFormat="1" applyFont="1" applyAlignment="1">
      <alignment vertical="center"/>
    </xf>
    <xf numFmtId="0" fontId="11" fillId="0" borderId="2" xfId="2" applyFont="1" applyBorder="1" applyAlignment="1">
      <alignment horizontal="left" vertical="center" shrinkToFit="1"/>
    </xf>
    <xf numFmtId="181" fontId="12" fillId="0" borderId="0" xfId="1" applyNumberFormat="1" applyFont="1" applyAlignment="1">
      <alignment vertical="center" shrinkToFit="1"/>
    </xf>
    <xf numFmtId="180" fontId="12" fillId="0" borderId="0" xfId="1" applyNumberFormat="1" applyFont="1" applyAlignment="1">
      <alignment vertical="center" shrinkToFit="1"/>
    </xf>
    <xf numFmtId="180" fontId="13" fillId="0" borderId="6" xfId="1" applyNumberFormat="1" applyFont="1" applyBorder="1" applyAlignment="1">
      <alignment horizontal="center" vertical="center"/>
    </xf>
    <xf numFmtId="180" fontId="14" fillId="3" borderId="7" xfId="1" applyNumberFormat="1" applyFont="1" applyFill="1" applyBorder="1" applyAlignment="1">
      <alignment horizontal="center" vertical="center"/>
    </xf>
    <xf numFmtId="180" fontId="13" fillId="0" borderId="8" xfId="1" applyNumberFormat="1" applyFont="1" applyBorder="1" applyAlignment="1">
      <alignment horizontal="center" vertical="center"/>
    </xf>
    <xf numFmtId="180" fontId="12" fillId="0" borderId="0" xfId="1" applyNumberFormat="1" applyFont="1" applyAlignment="1">
      <alignment horizontal="center" vertical="center"/>
    </xf>
    <xf numFmtId="180" fontId="13" fillId="0" borderId="11" xfId="1" applyNumberFormat="1" applyFont="1" applyBorder="1" applyAlignment="1">
      <alignment horizontal="center" vertical="center"/>
    </xf>
    <xf numFmtId="180" fontId="15" fillId="0" borderId="11" xfId="1" applyNumberFormat="1" applyFont="1" applyFill="1" applyBorder="1" applyAlignment="1">
      <alignment vertical="center"/>
    </xf>
    <xf numFmtId="182" fontId="15" fillId="3" borderId="12" xfId="1" applyNumberFormat="1" applyFont="1" applyFill="1" applyBorder="1" applyAlignment="1">
      <alignment vertical="center"/>
    </xf>
    <xf numFmtId="180" fontId="13" fillId="0" borderId="14" xfId="1" applyNumberFormat="1" applyFont="1" applyBorder="1" applyAlignment="1">
      <alignment horizontal="center" vertical="center"/>
    </xf>
    <xf numFmtId="180" fontId="12" fillId="0" borderId="0" xfId="1" applyNumberFormat="1" applyFont="1" applyAlignment="1">
      <alignment vertical="center"/>
    </xf>
    <xf numFmtId="180" fontId="16" fillId="0" borderId="17" xfId="1" applyNumberFormat="1" applyFont="1" applyBorder="1" applyAlignment="1">
      <alignment horizontal="center" vertical="center"/>
    </xf>
    <xf numFmtId="180" fontId="17" fillId="0" borderId="17" xfId="1" applyNumberFormat="1" applyFont="1" applyFill="1" applyBorder="1" applyAlignment="1">
      <alignment vertical="center"/>
    </xf>
    <xf numFmtId="182" fontId="17" fillId="3" borderId="18" xfId="1" applyNumberFormat="1" applyFont="1" applyFill="1" applyBorder="1" applyAlignment="1">
      <alignment vertical="center"/>
    </xf>
    <xf numFmtId="180" fontId="16" fillId="0" borderId="20" xfId="1" applyNumberFormat="1" applyFont="1" applyBorder="1" applyAlignment="1">
      <alignment vertical="center"/>
    </xf>
    <xf numFmtId="180" fontId="18" fillId="0" borderId="0" xfId="1" applyNumberFormat="1" applyFont="1" applyAlignment="1">
      <alignment vertical="center"/>
    </xf>
    <xf numFmtId="176" fontId="17" fillId="0" borderId="17" xfId="1" applyNumberFormat="1" applyFont="1" applyFill="1" applyBorder="1" applyAlignment="1">
      <alignment vertical="center"/>
    </xf>
    <xf numFmtId="180" fontId="16" fillId="0" borderId="10" xfId="1" applyNumberFormat="1" applyFont="1" applyBorder="1" applyAlignment="1">
      <alignment horizontal="center" vertical="center"/>
    </xf>
    <xf numFmtId="180" fontId="17" fillId="0" borderId="10" xfId="1" applyNumberFormat="1" applyFont="1" applyFill="1" applyBorder="1" applyAlignment="1">
      <alignment vertical="center"/>
    </xf>
    <xf numFmtId="182" fontId="17" fillId="3" borderId="21" xfId="1" applyNumberFormat="1" applyFont="1" applyFill="1" applyBorder="1" applyAlignment="1">
      <alignment vertical="center"/>
    </xf>
    <xf numFmtId="180" fontId="16" fillId="0" borderId="23" xfId="1" applyNumberFormat="1" applyFont="1" applyBorder="1" applyAlignment="1">
      <alignment vertical="center"/>
    </xf>
    <xf numFmtId="180" fontId="16" fillId="0" borderId="24" xfId="1" applyNumberFormat="1" applyFont="1" applyBorder="1" applyAlignment="1">
      <alignment horizontal="center" vertical="center"/>
    </xf>
    <xf numFmtId="180" fontId="17" fillId="0" borderId="24" xfId="1" applyNumberFormat="1" applyFont="1" applyFill="1" applyBorder="1" applyAlignment="1">
      <alignment vertical="center"/>
    </xf>
    <xf numFmtId="182" fontId="17" fillId="3" borderId="25" xfId="1" applyNumberFormat="1" applyFont="1" applyFill="1" applyBorder="1" applyAlignment="1">
      <alignment vertical="center"/>
    </xf>
    <xf numFmtId="180" fontId="16" fillId="0" borderId="27" xfId="1" applyNumberFormat="1" applyFont="1" applyBorder="1" applyAlignment="1">
      <alignment vertical="center"/>
    </xf>
    <xf numFmtId="183" fontId="17" fillId="3" borderId="18" xfId="1" applyNumberFormat="1" applyFont="1" applyFill="1" applyBorder="1" applyAlignment="1">
      <alignment vertical="center"/>
    </xf>
    <xf numFmtId="180" fontId="17" fillId="0" borderId="17" xfId="1" applyNumberFormat="1" applyFont="1" applyBorder="1" applyAlignment="1">
      <alignment vertical="center"/>
    </xf>
    <xf numFmtId="10" fontId="17" fillId="3" borderId="18" xfId="1" applyNumberFormat="1" applyFont="1" applyFill="1" applyBorder="1" applyAlignment="1">
      <alignment vertical="center"/>
    </xf>
    <xf numFmtId="180" fontId="16" fillId="0" borderId="0" xfId="1" applyNumberFormat="1" applyFont="1" applyAlignment="1">
      <alignment vertical="center"/>
    </xf>
    <xf numFmtId="180" fontId="16" fillId="0" borderId="0" xfId="1" applyNumberFormat="1" applyFont="1" applyAlignment="1">
      <alignment horizontal="center" vertical="center"/>
    </xf>
    <xf numFmtId="180" fontId="18" fillId="0" borderId="0" xfId="1" applyNumberFormat="1" applyFont="1" applyAlignment="1">
      <alignment horizontal="center" vertical="center" wrapText="1"/>
    </xf>
    <xf numFmtId="180" fontId="17" fillId="0" borderId="10" xfId="1" applyNumberFormat="1" applyFont="1" applyBorder="1" applyAlignment="1">
      <alignment vertical="center"/>
    </xf>
    <xf numFmtId="10" fontId="17" fillId="3" borderId="21" xfId="1" applyNumberFormat="1" applyFont="1" applyFill="1" applyBorder="1" applyAlignment="1">
      <alignment vertical="center"/>
    </xf>
    <xf numFmtId="180" fontId="17" fillId="0" borderId="16" xfId="1" applyNumberFormat="1" applyFont="1" applyBorder="1" applyAlignment="1">
      <alignment vertical="center"/>
    </xf>
    <xf numFmtId="10" fontId="17" fillId="3" borderId="30" xfId="1" applyNumberFormat="1" applyFont="1" applyFill="1" applyBorder="1" applyAlignment="1">
      <alignment vertical="center"/>
    </xf>
    <xf numFmtId="180" fontId="16" fillId="0" borderId="32" xfId="1" applyNumberFormat="1" applyFont="1" applyBorder="1" applyAlignment="1">
      <alignment vertical="center"/>
    </xf>
    <xf numFmtId="180" fontId="17" fillId="0" borderId="36" xfId="1" applyNumberFormat="1" applyFont="1" applyBorder="1" applyAlignment="1">
      <alignment vertical="center"/>
    </xf>
    <xf numFmtId="10" fontId="17" fillId="3" borderId="37" xfId="1" applyNumberFormat="1" applyFont="1" applyFill="1" applyBorder="1" applyAlignment="1">
      <alignment vertical="center"/>
    </xf>
    <xf numFmtId="180" fontId="16" fillId="0" borderId="39" xfId="1" applyNumberFormat="1" applyFont="1" applyBorder="1" applyAlignment="1">
      <alignment vertical="center"/>
    </xf>
    <xf numFmtId="180" fontId="13" fillId="0" borderId="0" xfId="1" applyNumberFormat="1" applyFont="1" applyAlignment="1">
      <alignment vertical="center"/>
    </xf>
    <xf numFmtId="180" fontId="13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horizontal="right" vertical="center"/>
    </xf>
    <xf numFmtId="176" fontId="0" fillId="4" borderId="1" xfId="0" quotePrefix="1" applyNumberFormat="1" applyFill="1" applyBorder="1" applyAlignment="1">
      <alignment vertical="center"/>
    </xf>
    <xf numFmtId="0" fontId="0" fillId="4" borderId="1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176" fontId="0" fillId="0" borderId="0" xfId="0" applyNumberFormat="1">
      <alignment vertical="center"/>
    </xf>
    <xf numFmtId="176" fontId="2" fillId="4" borderId="1" xfId="0" quotePrefix="1" applyNumberFormat="1" applyFont="1" applyFill="1" applyBorder="1" applyAlignment="1">
      <alignment vertical="center"/>
    </xf>
    <xf numFmtId="182" fontId="17" fillId="3" borderId="30" xfId="1" applyNumberFormat="1" applyFont="1" applyFill="1" applyBorder="1" applyAlignment="1">
      <alignment vertical="center"/>
    </xf>
    <xf numFmtId="183" fontId="17" fillId="3" borderId="30" xfId="1" applyNumberFormat="1" applyFont="1" applyFill="1" applyBorder="1" applyAlignment="1">
      <alignment vertical="center"/>
    </xf>
    <xf numFmtId="180" fontId="14" fillId="0" borderId="20" xfId="1" applyNumberFormat="1" applyFont="1" applyFill="1" applyBorder="1" applyAlignment="1">
      <alignment vertical="center"/>
    </xf>
    <xf numFmtId="180" fontId="16" fillId="0" borderId="20" xfId="1" applyNumberFormat="1" applyFont="1" applyFill="1" applyBorder="1" applyAlignment="1">
      <alignment vertical="center"/>
    </xf>
    <xf numFmtId="184" fontId="16" fillId="0" borderId="20" xfId="1" applyNumberFormat="1" applyFont="1" applyFill="1" applyBorder="1" applyAlignment="1">
      <alignment vertical="center"/>
    </xf>
    <xf numFmtId="176" fontId="0" fillId="5" borderId="1" xfId="0" quotePrefix="1" applyNumberFormat="1" applyFill="1" applyBorder="1" applyAlignment="1">
      <alignment vertical="center"/>
    </xf>
    <xf numFmtId="0" fontId="0" fillId="5" borderId="1" xfId="0" applyNumberFormat="1" applyFill="1" applyBorder="1" applyAlignment="1">
      <alignment vertical="center"/>
    </xf>
    <xf numFmtId="176" fontId="0" fillId="5" borderId="1" xfId="0" applyNumberFormat="1" applyFill="1" applyBorder="1" applyAlignment="1">
      <alignment vertical="center"/>
    </xf>
    <xf numFmtId="176" fontId="2" fillId="0" borderId="1" xfId="0" quotePrefix="1" applyNumberFormat="1" applyFont="1" applyFill="1" applyBorder="1" applyAlignment="1">
      <alignment vertical="center"/>
    </xf>
    <xf numFmtId="180" fontId="16" fillId="0" borderId="30" xfId="1" applyNumberFormat="1" applyFont="1" applyBorder="1" applyAlignment="1">
      <alignment horizontal="left" vertical="center"/>
    </xf>
    <xf numFmtId="180" fontId="16" fillId="0" borderId="31" xfId="1" applyNumberFormat="1" applyFont="1" applyBorder="1" applyAlignment="1">
      <alignment horizontal="left" vertical="center"/>
    </xf>
    <xf numFmtId="3" fontId="0" fillId="0" borderId="0" xfId="0" applyNumberFormat="1" applyAlignment="1">
      <alignment horizontal="right" vertical="center"/>
    </xf>
    <xf numFmtId="176" fontId="0" fillId="6" borderId="1" xfId="0" quotePrefix="1" applyNumberForma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16" fillId="0" borderId="17" xfId="1" applyNumberFormat="1" applyFont="1" applyFill="1" applyBorder="1" applyAlignment="1">
      <alignment horizontal="center" vertical="center"/>
    </xf>
    <xf numFmtId="176" fontId="0" fillId="0" borderId="1" xfId="0" quotePrefix="1" applyNumberFormat="1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>
      <alignment vertical="center"/>
    </xf>
    <xf numFmtId="179" fontId="23" fillId="0" borderId="1" xfId="0" applyNumberFormat="1" applyFont="1" applyBorder="1" applyAlignment="1">
      <alignment vertical="center"/>
    </xf>
    <xf numFmtId="185" fontId="17" fillId="3" borderId="18" xfId="1" applyNumberFormat="1" applyFont="1" applyFill="1" applyBorder="1" applyAlignment="1">
      <alignment vertical="center"/>
    </xf>
    <xf numFmtId="180" fontId="24" fillId="0" borderId="2" xfId="1" applyNumberFormat="1" applyFont="1" applyBorder="1" applyAlignment="1">
      <alignment horizontal="left" vertical="center" shrinkToFit="1"/>
    </xf>
    <xf numFmtId="180" fontId="16" fillId="0" borderId="29" xfId="1" applyNumberFormat="1" applyFont="1" applyBorder="1" applyAlignment="1">
      <alignment horizontal="center" vertical="center"/>
    </xf>
    <xf numFmtId="180" fontId="16" fillId="0" borderId="16" xfId="1" applyNumberFormat="1" applyFont="1" applyBorder="1" applyAlignment="1">
      <alignment horizontal="center" vertical="center"/>
    </xf>
    <xf numFmtId="180" fontId="16" fillId="0" borderId="30" xfId="1" quotePrefix="1" applyNumberFormat="1" applyFont="1" applyBorder="1" applyAlignment="1">
      <alignment horizontal="left" vertical="center"/>
    </xf>
    <xf numFmtId="180" fontId="16" fillId="0" borderId="31" xfId="1" quotePrefix="1" applyNumberFormat="1" applyFont="1" applyBorder="1" applyAlignment="1">
      <alignment horizontal="left" vertical="center"/>
    </xf>
    <xf numFmtId="180" fontId="16" fillId="0" borderId="30" xfId="1" applyNumberFormat="1" applyFont="1" applyBorder="1" applyAlignment="1">
      <alignment horizontal="left" vertical="center"/>
    </xf>
    <xf numFmtId="180" fontId="16" fillId="0" borderId="31" xfId="1" applyNumberFormat="1" applyFont="1" applyBorder="1" applyAlignment="1">
      <alignment horizontal="left" vertical="center"/>
    </xf>
    <xf numFmtId="180" fontId="16" fillId="0" borderId="35" xfId="1" applyNumberFormat="1" applyFont="1" applyBorder="1" applyAlignment="1">
      <alignment horizontal="center" vertical="center"/>
    </xf>
    <xf numFmtId="180" fontId="16" fillId="0" borderId="36" xfId="1" applyNumberFormat="1" applyFont="1" applyBorder="1" applyAlignment="1">
      <alignment horizontal="center" vertical="center"/>
    </xf>
    <xf numFmtId="180" fontId="16" fillId="0" borderId="37" xfId="1" quotePrefix="1" applyNumberFormat="1" applyFont="1" applyBorder="1" applyAlignment="1">
      <alignment horizontal="left" vertical="center"/>
    </xf>
    <xf numFmtId="180" fontId="16" fillId="0" borderId="38" xfId="1" applyNumberFormat="1" applyFont="1" applyBorder="1" applyAlignment="1">
      <alignment horizontal="left" vertical="center"/>
    </xf>
    <xf numFmtId="180" fontId="16" fillId="0" borderId="33" xfId="1" applyNumberFormat="1" applyFont="1" applyBorder="1" applyAlignment="1">
      <alignment horizontal="center" vertical="center"/>
    </xf>
    <xf numFmtId="180" fontId="16" fillId="0" borderId="34" xfId="1" applyNumberFormat="1" applyFont="1" applyBorder="1" applyAlignment="1">
      <alignment horizontal="center" vertical="center"/>
    </xf>
    <xf numFmtId="180" fontId="16" fillId="0" borderId="31" xfId="1" applyNumberFormat="1" applyFont="1" applyBorder="1" applyAlignment="1">
      <alignment horizontal="center" vertical="center"/>
    </xf>
    <xf numFmtId="180" fontId="13" fillId="0" borderId="9" xfId="1" applyNumberFormat="1" applyFont="1" applyBorder="1" applyAlignment="1">
      <alignment horizontal="center" vertical="center" wrapText="1"/>
    </xf>
    <xf numFmtId="180" fontId="13" fillId="0" borderId="15" xfId="1" applyNumberFormat="1" applyFont="1" applyBorder="1" applyAlignment="1">
      <alignment horizontal="center" vertical="center" wrapText="1"/>
    </xf>
    <xf numFmtId="180" fontId="13" fillId="0" borderId="28" xfId="1" applyNumberFormat="1" applyFont="1" applyBorder="1" applyAlignment="1">
      <alignment horizontal="center" vertical="center" wrapText="1"/>
    </xf>
    <xf numFmtId="180" fontId="16" fillId="0" borderId="18" xfId="1" quotePrefix="1" applyNumberFormat="1" applyFont="1" applyBorder="1" applyAlignment="1">
      <alignment horizontal="left" vertical="center"/>
    </xf>
    <xf numFmtId="180" fontId="16" fillId="0" borderId="19" xfId="1" quotePrefix="1" applyNumberFormat="1" applyFont="1" applyBorder="1" applyAlignment="1">
      <alignment horizontal="left" vertical="center"/>
    </xf>
    <xf numFmtId="180" fontId="16" fillId="0" borderId="18" xfId="1" quotePrefix="1" applyNumberFormat="1" applyFont="1" applyFill="1" applyBorder="1" applyAlignment="1">
      <alignment horizontal="left" vertical="center"/>
    </xf>
    <xf numFmtId="180" fontId="16" fillId="0" borderId="19" xfId="1" quotePrefix="1" applyNumberFormat="1" applyFont="1" applyFill="1" applyBorder="1" applyAlignment="1">
      <alignment horizontal="left" vertical="center"/>
    </xf>
    <xf numFmtId="180" fontId="16" fillId="0" borderId="18" xfId="1" applyNumberFormat="1" applyFont="1" applyBorder="1" applyAlignment="1">
      <alignment horizontal="left" vertical="center"/>
    </xf>
    <xf numFmtId="180" fontId="16" fillId="0" borderId="19" xfId="1" applyNumberFormat="1" applyFont="1" applyBorder="1" applyAlignment="1">
      <alignment horizontal="left" vertical="center"/>
    </xf>
    <xf numFmtId="180" fontId="16" fillId="0" borderId="21" xfId="1" applyNumberFormat="1" applyFont="1" applyBorder="1" applyAlignment="1">
      <alignment horizontal="center" vertical="center"/>
    </xf>
    <xf numFmtId="180" fontId="16" fillId="0" borderId="22" xfId="1" applyNumberFormat="1" applyFont="1" applyBorder="1" applyAlignment="1">
      <alignment horizontal="center" vertical="center"/>
    </xf>
    <xf numFmtId="180" fontId="16" fillId="0" borderId="24" xfId="1" applyNumberFormat="1" applyFont="1" applyBorder="1" applyAlignment="1">
      <alignment horizontal="center" vertical="center" textRotation="255"/>
    </xf>
    <xf numFmtId="0" fontId="16" fillId="0" borderId="17" xfId="1" applyFont="1" applyBorder="1" applyAlignment="1">
      <alignment horizontal="center" vertical="center" textRotation="255"/>
    </xf>
    <xf numFmtId="0" fontId="16" fillId="0" borderId="10" xfId="1" applyFont="1" applyBorder="1" applyAlignment="1">
      <alignment horizontal="center" vertical="center" textRotation="255"/>
    </xf>
    <xf numFmtId="180" fontId="16" fillId="0" borderId="25" xfId="1" applyNumberFormat="1" applyFont="1" applyBorder="1" applyAlignment="1">
      <alignment horizontal="center" vertical="center"/>
    </xf>
    <xf numFmtId="180" fontId="16" fillId="0" borderId="26" xfId="1" applyNumberFormat="1" applyFont="1" applyBorder="1" applyAlignment="1">
      <alignment horizontal="center" vertical="center"/>
    </xf>
    <xf numFmtId="180" fontId="13" fillId="0" borderId="10" xfId="1" applyNumberFormat="1" applyFont="1" applyBorder="1" applyAlignment="1">
      <alignment horizontal="center" vertical="center" wrapText="1"/>
    </xf>
    <xf numFmtId="180" fontId="13" fillId="0" borderId="16" xfId="1" applyNumberFormat="1" applyFont="1" applyBorder="1" applyAlignment="1">
      <alignment horizontal="center" vertical="center"/>
    </xf>
    <xf numFmtId="180" fontId="13" fillId="0" borderId="12" xfId="1" applyNumberFormat="1" applyFont="1" applyBorder="1" applyAlignment="1">
      <alignment horizontal="center" vertical="center"/>
    </xf>
    <xf numFmtId="180" fontId="13" fillId="0" borderId="13" xfId="1" applyNumberFormat="1" applyFont="1" applyBorder="1" applyAlignment="1">
      <alignment horizontal="center" vertical="center"/>
    </xf>
    <xf numFmtId="180" fontId="16" fillId="0" borderId="18" xfId="1" applyNumberFormat="1" applyFont="1" applyBorder="1" applyAlignment="1">
      <alignment horizontal="center" vertical="center"/>
    </xf>
    <xf numFmtId="180" fontId="16" fillId="0" borderId="19" xfId="1" applyNumberFormat="1" applyFont="1" applyBorder="1" applyAlignment="1">
      <alignment horizontal="center" vertical="center"/>
    </xf>
    <xf numFmtId="180" fontId="16" fillId="0" borderId="17" xfId="1" applyNumberFormat="1" applyFont="1" applyBorder="1" applyAlignment="1">
      <alignment horizontal="center" vertical="center" wrapText="1"/>
    </xf>
    <xf numFmtId="180" fontId="16" fillId="0" borderId="10" xfId="1" applyNumberFormat="1" applyFont="1" applyBorder="1" applyAlignment="1">
      <alignment horizontal="center" vertical="center" wrapText="1"/>
    </xf>
    <xf numFmtId="180" fontId="16" fillId="0" borderId="21" xfId="1" applyNumberFormat="1" applyFont="1" applyBorder="1" applyAlignment="1">
      <alignment horizontal="left" vertical="center"/>
    </xf>
    <xf numFmtId="180" fontId="16" fillId="0" borderId="22" xfId="1" applyNumberFormat="1" applyFont="1" applyBorder="1" applyAlignment="1">
      <alignment horizontal="left" vertical="center"/>
    </xf>
    <xf numFmtId="180" fontId="6" fillId="0" borderId="0" xfId="1" applyNumberFormat="1" applyFont="1" applyAlignment="1">
      <alignment horizontal="center" vertical="center"/>
    </xf>
    <xf numFmtId="180" fontId="9" fillId="0" borderId="2" xfId="1" applyNumberFormat="1" applyFont="1" applyBorder="1" applyAlignment="1">
      <alignment horizontal="left" vertical="center" shrinkToFit="1"/>
    </xf>
    <xf numFmtId="0" fontId="11" fillId="0" borderId="2" xfId="2" quotePrefix="1" applyFont="1" applyBorder="1" applyAlignment="1">
      <alignment horizontal="right" vertical="center" shrinkToFit="1"/>
    </xf>
    <xf numFmtId="9" fontId="13" fillId="0" borderId="3" xfId="3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/>
    </xf>
    <xf numFmtId="180" fontId="13" fillId="0" borderId="7" xfId="1" applyNumberFormat="1" applyFont="1" applyBorder="1" applyAlignment="1">
      <alignment horizontal="center" vertical="center"/>
    </xf>
    <xf numFmtId="180" fontId="13" fillId="0" borderId="5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 quotePrefix="1">
      <alignment vertical="center"/>
    </xf>
    <xf numFmtId="179" fontId="3" fillId="0" borderId="1" xfId="0" applyNumberFormat="1" applyFont="1" applyBorder="1" applyAlignment="1">
      <alignment horizontal="center" vertical="center"/>
    </xf>
  </cellXfs>
  <cellStyles count="10">
    <cellStyle name="백분율 2" xfId="3"/>
    <cellStyle name="쉼표 [0] 2 3" xfId="4"/>
    <cellStyle name="쉼표 [0] 3" xfId="5"/>
    <cellStyle name="쉼표 [0] 5" xfId="6"/>
    <cellStyle name="스타일 1" xfId="7"/>
    <cellStyle name="콤마 [0]_12월4주" xfId="8"/>
    <cellStyle name="표준" xfId="0" builtinId="0"/>
    <cellStyle name="표준 2 2" xfId="9"/>
    <cellStyle name="표준_원가계산" xfId="1"/>
    <cellStyle name="표준_원가계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85" zoomScaleNormal="85" zoomScaleSheetLayoutView="70" workbookViewId="0">
      <selection activeCell="D16" sqref="D16"/>
    </sheetView>
  </sheetViews>
  <sheetFormatPr defaultColWidth="9" defaultRowHeight="12" x14ac:dyDescent="0.3"/>
  <cols>
    <col min="1" max="2" width="6.5" style="31" customWidth="1"/>
    <col min="3" max="3" width="25.625" style="31" customWidth="1"/>
    <col min="4" max="4" width="26.375" style="31" customWidth="1"/>
    <col min="5" max="5" width="8.5" style="31" bestFit="1" customWidth="1"/>
    <col min="6" max="6" width="45.875" style="31" customWidth="1"/>
    <col min="7" max="7" width="7.625" style="31" customWidth="1"/>
    <col min="8" max="8" width="27.875" style="31" customWidth="1"/>
    <col min="9" max="9" width="17.875" style="31" customWidth="1"/>
    <col min="10" max="10" width="15.75" style="31" customWidth="1"/>
    <col min="11" max="257" width="9" style="31"/>
    <col min="258" max="259" width="6.5" style="31" customWidth="1"/>
    <col min="260" max="260" width="25.625" style="31" customWidth="1"/>
    <col min="261" max="261" width="34.625" style="31" customWidth="1"/>
    <col min="262" max="262" width="45.875" style="31" customWidth="1"/>
    <col min="263" max="263" width="7.625" style="31" customWidth="1"/>
    <col min="264" max="264" width="27.875" style="31" customWidth="1"/>
    <col min="265" max="265" width="17.75" style="31" customWidth="1"/>
    <col min="266" max="513" width="9" style="31"/>
    <col min="514" max="515" width="6.5" style="31" customWidth="1"/>
    <col min="516" max="516" width="25.625" style="31" customWidth="1"/>
    <col min="517" max="517" width="34.625" style="31" customWidth="1"/>
    <col min="518" max="518" width="45.875" style="31" customWidth="1"/>
    <col min="519" max="519" width="7.625" style="31" customWidth="1"/>
    <col min="520" max="520" width="27.875" style="31" customWidth="1"/>
    <col min="521" max="521" width="17.75" style="31" customWidth="1"/>
    <col min="522" max="769" width="9" style="31"/>
    <col min="770" max="771" width="6.5" style="31" customWidth="1"/>
    <col min="772" max="772" width="25.625" style="31" customWidth="1"/>
    <col min="773" max="773" width="34.625" style="31" customWidth="1"/>
    <col min="774" max="774" width="45.875" style="31" customWidth="1"/>
    <col min="775" max="775" width="7.625" style="31" customWidth="1"/>
    <col min="776" max="776" width="27.875" style="31" customWidth="1"/>
    <col min="777" max="777" width="17.75" style="31" customWidth="1"/>
    <col min="778" max="1025" width="9" style="31"/>
    <col min="1026" max="1027" width="6.5" style="31" customWidth="1"/>
    <col min="1028" max="1028" width="25.625" style="31" customWidth="1"/>
    <col min="1029" max="1029" width="34.625" style="31" customWidth="1"/>
    <col min="1030" max="1030" width="45.875" style="31" customWidth="1"/>
    <col min="1031" max="1031" width="7.625" style="31" customWidth="1"/>
    <col min="1032" max="1032" width="27.875" style="31" customWidth="1"/>
    <col min="1033" max="1033" width="17.75" style="31" customWidth="1"/>
    <col min="1034" max="1281" width="9" style="31"/>
    <col min="1282" max="1283" width="6.5" style="31" customWidth="1"/>
    <col min="1284" max="1284" width="25.625" style="31" customWidth="1"/>
    <col min="1285" max="1285" width="34.625" style="31" customWidth="1"/>
    <col min="1286" max="1286" width="45.875" style="31" customWidth="1"/>
    <col min="1287" max="1287" width="7.625" style="31" customWidth="1"/>
    <col min="1288" max="1288" width="27.875" style="31" customWidth="1"/>
    <col min="1289" max="1289" width="17.75" style="31" customWidth="1"/>
    <col min="1290" max="1537" width="9" style="31"/>
    <col min="1538" max="1539" width="6.5" style="31" customWidth="1"/>
    <col min="1540" max="1540" width="25.625" style="31" customWidth="1"/>
    <col min="1541" max="1541" width="34.625" style="31" customWidth="1"/>
    <col min="1542" max="1542" width="45.875" style="31" customWidth="1"/>
    <col min="1543" max="1543" width="7.625" style="31" customWidth="1"/>
    <col min="1544" max="1544" width="27.875" style="31" customWidth="1"/>
    <col min="1545" max="1545" width="17.75" style="31" customWidth="1"/>
    <col min="1546" max="1793" width="9" style="31"/>
    <col min="1794" max="1795" width="6.5" style="31" customWidth="1"/>
    <col min="1796" max="1796" width="25.625" style="31" customWidth="1"/>
    <col min="1797" max="1797" width="34.625" style="31" customWidth="1"/>
    <col min="1798" max="1798" width="45.875" style="31" customWidth="1"/>
    <col min="1799" max="1799" width="7.625" style="31" customWidth="1"/>
    <col min="1800" max="1800" width="27.875" style="31" customWidth="1"/>
    <col min="1801" max="1801" width="17.75" style="31" customWidth="1"/>
    <col min="1802" max="2049" width="9" style="31"/>
    <col min="2050" max="2051" width="6.5" style="31" customWidth="1"/>
    <col min="2052" max="2052" width="25.625" style="31" customWidth="1"/>
    <col min="2053" max="2053" width="34.625" style="31" customWidth="1"/>
    <col min="2054" max="2054" width="45.875" style="31" customWidth="1"/>
    <col min="2055" max="2055" width="7.625" style="31" customWidth="1"/>
    <col min="2056" max="2056" width="27.875" style="31" customWidth="1"/>
    <col min="2057" max="2057" width="17.75" style="31" customWidth="1"/>
    <col min="2058" max="2305" width="9" style="31"/>
    <col min="2306" max="2307" width="6.5" style="31" customWidth="1"/>
    <col min="2308" max="2308" width="25.625" style="31" customWidth="1"/>
    <col min="2309" max="2309" width="34.625" style="31" customWidth="1"/>
    <col min="2310" max="2310" width="45.875" style="31" customWidth="1"/>
    <col min="2311" max="2311" width="7.625" style="31" customWidth="1"/>
    <col min="2312" max="2312" width="27.875" style="31" customWidth="1"/>
    <col min="2313" max="2313" width="17.75" style="31" customWidth="1"/>
    <col min="2314" max="2561" width="9" style="31"/>
    <col min="2562" max="2563" width="6.5" style="31" customWidth="1"/>
    <col min="2564" max="2564" width="25.625" style="31" customWidth="1"/>
    <col min="2565" max="2565" width="34.625" style="31" customWidth="1"/>
    <col min="2566" max="2566" width="45.875" style="31" customWidth="1"/>
    <col min="2567" max="2567" width="7.625" style="31" customWidth="1"/>
    <col min="2568" max="2568" width="27.875" style="31" customWidth="1"/>
    <col min="2569" max="2569" width="17.75" style="31" customWidth="1"/>
    <col min="2570" max="2817" width="9" style="31"/>
    <col min="2818" max="2819" width="6.5" style="31" customWidth="1"/>
    <col min="2820" max="2820" width="25.625" style="31" customWidth="1"/>
    <col min="2821" max="2821" width="34.625" style="31" customWidth="1"/>
    <col min="2822" max="2822" width="45.875" style="31" customWidth="1"/>
    <col min="2823" max="2823" width="7.625" style="31" customWidth="1"/>
    <col min="2824" max="2824" width="27.875" style="31" customWidth="1"/>
    <col min="2825" max="2825" width="17.75" style="31" customWidth="1"/>
    <col min="2826" max="3073" width="9" style="31"/>
    <col min="3074" max="3075" width="6.5" style="31" customWidth="1"/>
    <col min="3076" max="3076" width="25.625" style="31" customWidth="1"/>
    <col min="3077" max="3077" width="34.625" style="31" customWidth="1"/>
    <col min="3078" max="3078" width="45.875" style="31" customWidth="1"/>
    <col min="3079" max="3079" width="7.625" style="31" customWidth="1"/>
    <col min="3080" max="3080" width="27.875" style="31" customWidth="1"/>
    <col min="3081" max="3081" width="17.75" style="31" customWidth="1"/>
    <col min="3082" max="3329" width="9" style="31"/>
    <col min="3330" max="3331" width="6.5" style="31" customWidth="1"/>
    <col min="3332" max="3332" width="25.625" style="31" customWidth="1"/>
    <col min="3333" max="3333" width="34.625" style="31" customWidth="1"/>
    <col min="3334" max="3334" width="45.875" style="31" customWidth="1"/>
    <col min="3335" max="3335" width="7.625" style="31" customWidth="1"/>
    <col min="3336" max="3336" width="27.875" style="31" customWidth="1"/>
    <col min="3337" max="3337" width="17.75" style="31" customWidth="1"/>
    <col min="3338" max="3585" width="9" style="31"/>
    <col min="3586" max="3587" width="6.5" style="31" customWidth="1"/>
    <col min="3588" max="3588" width="25.625" style="31" customWidth="1"/>
    <col min="3589" max="3589" width="34.625" style="31" customWidth="1"/>
    <col min="3590" max="3590" width="45.875" style="31" customWidth="1"/>
    <col min="3591" max="3591" width="7.625" style="31" customWidth="1"/>
    <col min="3592" max="3592" width="27.875" style="31" customWidth="1"/>
    <col min="3593" max="3593" width="17.75" style="31" customWidth="1"/>
    <col min="3594" max="3841" width="9" style="31"/>
    <col min="3842" max="3843" width="6.5" style="31" customWidth="1"/>
    <col min="3844" max="3844" width="25.625" style="31" customWidth="1"/>
    <col min="3845" max="3845" width="34.625" style="31" customWidth="1"/>
    <col min="3846" max="3846" width="45.875" style="31" customWidth="1"/>
    <col min="3847" max="3847" width="7.625" style="31" customWidth="1"/>
    <col min="3848" max="3848" width="27.875" style="31" customWidth="1"/>
    <col min="3849" max="3849" width="17.75" style="31" customWidth="1"/>
    <col min="3850" max="4097" width="9" style="31"/>
    <col min="4098" max="4099" width="6.5" style="31" customWidth="1"/>
    <col min="4100" max="4100" width="25.625" style="31" customWidth="1"/>
    <col min="4101" max="4101" width="34.625" style="31" customWidth="1"/>
    <col min="4102" max="4102" width="45.875" style="31" customWidth="1"/>
    <col min="4103" max="4103" width="7.625" style="31" customWidth="1"/>
    <col min="4104" max="4104" width="27.875" style="31" customWidth="1"/>
    <col min="4105" max="4105" width="17.75" style="31" customWidth="1"/>
    <col min="4106" max="4353" width="9" style="31"/>
    <col min="4354" max="4355" width="6.5" style="31" customWidth="1"/>
    <col min="4356" max="4356" width="25.625" style="31" customWidth="1"/>
    <col min="4357" max="4357" width="34.625" style="31" customWidth="1"/>
    <col min="4358" max="4358" width="45.875" style="31" customWidth="1"/>
    <col min="4359" max="4359" width="7.625" style="31" customWidth="1"/>
    <col min="4360" max="4360" width="27.875" style="31" customWidth="1"/>
    <col min="4361" max="4361" width="17.75" style="31" customWidth="1"/>
    <col min="4362" max="4609" width="9" style="31"/>
    <col min="4610" max="4611" width="6.5" style="31" customWidth="1"/>
    <col min="4612" max="4612" width="25.625" style="31" customWidth="1"/>
    <col min="4613" max="4613" width="34.625" style="31" customWidth="1"/>
    <col min="4614" max="4614" width="45.875" style="31" customWidth="1"/>
    <col min="4615" max="4615" width="7.625" style="31" customWidth="1"/>
    <col min="4616" max="4616" width="27.875" style="31" customWidth="1"/>
    <col min="4617" max="4617" width="17.75" style="31" customWidth="1"/>
    <col min="4618" max="4865" width="9" style="31"/>
    <col min="4866" max="4867" width="6.5" style="31" customWidth="1"/>
    <col min="4868" max="4868" width="25.625" style="31" customWidth="1"/>
    <col min="4869" max="4869" width="34.625" style="31" customWidth="1"/>
    <col min="4870" max="4870" width="45.875" style="31" customWidth="1"/>
    <col min="4871" max="4871" width="7.625" style="31" customWidth="1"/>
    <col min="4872" max="4872" width="27.875" style="31" customWidth="1"/>
    <col min="4873" max="4873" width="17.75" style="31" customWidth="1"/>
    <col min="4874" max="5121" width="9" style="31"/>
    <col min="5122" max="5123" width="6.5" style="31" customWidth="1"/>
    <col min="5124" max="5124" width="25.625" style="31" customWidth="1"/>
    <col min="5125" max="5125" width="34.625" style="31" customWidth="1"/>
    <col min="5126" max="5126" width="45.875" style="31" customWidth="1"/>
    <col min="5127" max="5127" width="7.625" style="31" customWidth="1"/>
    <col min="5128" max="5128" width="27.875" style="31" customWidth="1"/>
    <col min="5129" max="5129" width="17.75" style="31" customWidth="1"/>
    <col min="5130" max="5377" width="9" style="31"/>
    <col min="5378" max="5379" width="6.5" style="31" customWidth="1"/>
    <col min="5380" max="5380" width="25.625" style="31" customWidth="1"/>
    <col min="5381" max="5381" width="34.625" style="31" customWidth="1"/>
    <col min="5382" max="5382" width="45.875" style="31" customWidth="1"/>
    <col min="5383" max="5383" width="7.625" style="31" customWidth="1"/>
    <col min="5384" max="5384" width="27.875" style="31" customWidth="1"/>
    <col min="5385" max="5385" width="17.75" style="31" customWidth="1"/>
    <col min="5386" max="5633" width="9" style="31"/>
    <col min="5634" max="5635" width="6.5" style="31" customWidth="1"/>
    <col min="5636" max="5636" width="25.625" style="31" customWidth="1"/>
    <col min="5637" max="5637" width="34.625" style="31" customWidth="1"/>
    <col min="5638" max="5638" width="45.875" style="31" customWidth="1"/>
    <col min="5639" max="5639" width="7.625" style="31" customWidth="1"/>
    <col min="5640" max="5640" width="27.875" style="31" customWidth="1"/>
    <col min="5641" max="5641" width="17.75" style="31" customWidth="1"/>
    <col min="5642" max="5889" width="9" style="31"/>
    <col min="5890" max="5891" width="6.5" style="31" customWidth="1"/>
    <col min="5892" max="5892" width="25.625" style="31" customWidth="1"/>
    <col min="5893" max="5893" width="34.625" style="31" customWidth="1"/>
    <col min="5894" max="5894" width="45.875" style="31" customWidth="1"/>
    <col min="5895" max="5895" width="7.625" style="31" customWidth="1"/>
    <col min="5896" max="5896" width="27.875" style="31" customWidth="1"/>
    <col min="5897" max="5897" width="17.75" style="31" customWidth="1"/>
    <col min="5898" max="6145" width="9" style="31"/>
    <col min="6146" max="6147" width="6.5" style="31" customWidth="1"/>
    <col min="6148" max="6148" width="25.625" style="31" customWidth="1"/>
    <col min="6149" max="6149" width="34.625" style="31" customWidth="1"/>
    <col min="6150" max="6150" width="45.875" style="31" customWidth="1"/>
    <col min="6151" max="6151" width="7.625" style="31" customWidth="1"/>
    <col min="6152" max="6152" width="27.875" style="31" customWidth="1"/>
    <col min="6153" max="6153" width="17.75" style="31" customWidth="1"/>
    <col min="6154" max="6401" width="9" style="31"/>
    <col min="6402" max="6403" width="6.5" style="31" customWidth="1"/>
    <col min="6404" max="6404" width="25.625" style="31" customWidth="1"/>
    <col min="6405" max="6405" width="34.625" style="31" customWidth="1"/>
    <col min="6406" max="6406" width="45.875" style="31" customWidth="1"/>
    <col min="6407" max="6407" width="7.625" style="31" customWidth="1"/>
    <col min="6408" max="6408" width="27.875" style="31" customWidth="1"/>
    <col min="6409" max="6409" width="17.75" style="31" customWidth="1"/>
    <col min="6410" max="6657" width="9" style="31"/>
    <col min="6658" max="6659" width="6.5" style="31" customWidth="1"/>
    <col min="6660" max="6660" width="25.625" style="31" customWidth="1"/>
    <col min="6661" max="6661" width="34.625" style="31" customWidth="1"/>
    <col min="6662" max="6662" width="45.875" style="31" customWidth="1"/>
    <col min="6663" max="6663" width="7.625" style="31" customWidth="1"/>
    <col min="6664" max="6664" width="27.875" style="31" customWidth="1"/>
    <col min="6665" max="6665" width="17.75" style="31" customWidth="1"/>
    <col min="6666" max="6913" width="9" style="31"/>
    <col min="6914" max="6915" width="6.5" style="31" customWidth="1"/>
    <col min="6916" max="6916" width="25.625" style="31" customWidth="1"/>
    <col min="6917" max="6917" width="34.625" style="31" customWidth="1"/>
    <col min="6918" max="6918" width="45.875" style="31" customWidth="1"/>
    <col min="6919" max="6919" width="7.625" style="31" customWidth="1"/>
    <col min="6920" max="6920" width="27.875" style="31" customWidth="1"/>
    <col min="6921" max="6921" width="17.75" style="31" customWidth="1"/>
    <col min="6922" max="7169" width="9" style="31"/>
    <col min="7170" max="7171" width="6.5" style="31" customWidth="1"/>
    <col min="7172" max="7172" width="25.625" style="31" customWidth="1"/>
    <col min="7173" max="7173" width="34.625" style="31" customWidth="1"/>
    <col min="7174" max="7174" width="45.875" style="31" customWidth="1"/>
    <col min="7175" max="7175" width="7.625" style="31" customWidth="1"/>
    <col min="7176" max="7176" width="27.875" style="31" customWidth="1"/>
    <col min="7177" max="7177" width="17.75" style="31" customWidth="1"/>
    <col min="7178" max="7425" width="9" style="31"/>
    <col min="7426" max="7427" width="6.5" style="31" customWidth="1"/>
    <col min="7428" max="7428" width="25.625" style="31" customWidth="1"/>
    <col min="7429" max="7429" width="34.625" style="31" customWidth="1"/>
    <col min="7430" max="7430" width="45.875" style="31" customWidth="1"/>
    <col min="7431" max="7431" width="7.625" style="31" customWidth="1"/>
    <col min="7432" max="7432" width="27.875" style="31" customWidth="1"/>
    <col min="7433" max="7433" width="17.75" style="31" customWidth="1"/>
    <col min="7434" max="7681" width="9" style="31"/>
    <col min="7682" max="7683" width="6.5" style="31" customWidth="1"/>
    <col min="7684" max="7684" width="25.625" style="31" customWidth="1"/>
    <col min="7685" max="7685" width="34.625" style="31" customWidth="1"/>
    <col min="7686" max="7686" width="45.875" style="31" customWidth="1"/>
    <col min="7687" max="7687" width="7.625" style="31" customWidth="1"/>
    <col min="7688" max="7688" width="27.875" style="31" customWidth="1"/>
    <col min="7689" max="7689" width="17.75" style="31" customWidth="1"/>
    <col min="7690" max="7937" width="9" style="31"/>
    <col min="7938" max="7939" width="6.5" style="31" customWidth="1"/>
    <col min="7940" max="7940" width="25.625" style="31" customWidth="1"/>
    <col min="7941" max="7941" width="34.625" style="31" customWidth="1"/>
    <col min="7942" max="7942" width="45.875" style="31" customWidth="1"/>
    <col min="7943" max="7943" width="7.625" style="31" customWidth="1"/>
    <col min="7944" max="7944" width="27.875" style="31" customWidth="1"/>
    <col min="7945" max="7945" width="17.75" style="31" customWidth="1"/>
    <col min="7946" max="8193" width="9" style="31"/>
    <col min="8194" max="8195" width="6.5" style="31" customWidth="1"/>
    <col min="8196" max="8196" width="25.625" style="31" customWidth="1"/>
    <col min="8197" max="8197" width="34.625" style="31" customWidth="1"/>
    <col min="8198" max="8198" width="45.875" style="31" customWidth="1"/>
    <col min="8199" max="8199" width="7.625" style="31" customWidth="1"/>
    <col min="8200" max="8200" width="27.875" style="31" customWidth="1"/>
    <col min="8201" max="8201" width="17.75" style="31" customWidth="1"/>
    <col min="8202" max="8449" width="9" style="31"/>
    <col min="8450" max="8451" width="6.5" style="31" customWidth="1"/>
    <col min="8452" max="8452" width="25.625" style="31" customWidth="1"/>
    <col min="8453" max="8453" width="34.625" style="31" customWidth="1"/>
    <col min="8454" max="8454" width="45.875" style="31" customWidth="1"/>
    <col min="8455" max="8455" width="7.625" style="31" customWidth="1"/>
    <col min="8456" max="8456" width="27.875" style="31" customWidth="1"/>
    <col min="8457" max="8457" width="17.75" style="31" customWidth="1"/>
    <col min="8458" max="8705" width="9" style="31"/>
    <col min="8706" max="8707" width="6.5" style="31" customWidth="1"/>
    <col min="8708" max="8708" width="25.625" style="31" customWidth="1"/>
    <col min="8709" max="8709" width="34.625" style="31" customWidth="1"/>
    <col min="8710" max="8710" width="45.875" style="31" customWidth="1"/>
    <col min="8711" max="8711" width="7.625" style="31" customWidth="1"/>
    <col min="8712" max="8712" width="27.875" style="31" customWidth="1"/>
    <col min="8713" max="8713" width="17.75" style="31" customWidth="1"/>
    <col min="8714" max="8961" width="9" style="31"/>
    <col min="8962" max="8963" width="6.5" style="31" customWidth="1"/>
    <col min="8964" max="8964" width="25.625" style="31" customWidth="1"/>
    <col min="8965" max="8965" width="34.625" style="31" customWidth="1"/>
    <col min="8966" max="8966" width="45.875" style="31" customWidth="1"/>
    <col min="8967" max="8967" width="7.625" style="31" customWidth="1"/>
    <col min="8968" max="8968" width="27.875" style="31" customWidth="1"/>
    <col min="8969" max="8969" width="17.75" style="31" customWidth="1"/>
    <col min="8970" max="9217" width="9" style="31"/>
    <col min="9218" max="9219" width="6.5" style="31" customWidth="1"/>
    <col min="9220" max="9220" width="25.625" style="31" customWidth="1"/>
    <col min="9221" max="9221" width="34.625" style="31" customWidth="1"/>
    <col min="9222" max="9222" width="45.875" style="31" customWidth="1"/>
    <col min="9223" max="9223" width="7.625" style="31" customWidth="1"/>
    <col min="9224" max="9224" width="27.875" style="31" customWidth="1"/>
    <col min="9225" max="9225" width="17.75" style="31" customWidth="1"/>
    <col min="9226" max="9473" width="9" style="31"/>
    <col min="9474" max="9475" width="6.5" style="31" customWidth="1"/>
    <col min="9476" max="9476" width="25.625" style="31" customWidth="1"/>
    <col min="9477" max="9477" width="34.625" style="31" customWidth="1"/>
    <col min="9478" max="9478" width="45.875" style="31" customWidth="1"/>
    <col min="9479" max="9479" width="7.625" style="31" customWidth="1"/>
    <col min="9480" max="9480" width="27.875" style="31" customWidth="1"/>
    <col min="9481" max="9481" width="17.75" style="31" customWidth="1"/>
    <col min="9482" max="9729" width="9" style="31"/>
    <col min="9730" max="9731" width="6.5" style="31" customWidth="1"/>
    <col min="9732" max="9732" width="25.625" style="31" customWidth="1"/>
    <col min="9733" max="9733" width="34.625" style="31" customWidth="1"/>
    <col min="9734" max="9734" width="45.875" style="31" customWidth="1"/>
    <col min="9735" max="9735" width="7.625" style="31" customWidth="1"/>
    <col min="9736" max="9736" width="27.875" style="31" customWidth="1"/>
    <col min="9737" max="9737" width="17.75" style="31" customWidth="1"/>
    <col min="9738" max="9985" width="9" style="31"/>
    <col min="9986" max="9987" width="6.5" style="31" customWidth="1"/>
    <col min="9988" max="9988" width="25.625" style="31" customWidth="1"/>
    <col min="9989" max="9989" width="34.625" style="31" customWidth="1"/>
    <col min="9990" max="9990" width="45.875" style="31" customWidth="1"/>
    <col min="9991" max="9991" width="7.625" style="31" customWidth="1"/>
    <col min="9992" max="9992" width="27.875" style="31" customWidth="1"/>
    <col min="9993" max="9993" width="17.75" style="31" customWidth="1"/>
    <col min="9994" max="10241" width="9" style="31"/>
    <col min="10242" max="10243" width="6.5" style="31" customWidth="1"/>
    <col min="10244" max="10244" width="25.625" style="31" customWidth="1"/>
    <col min="10245" max="10245" width="34.625" style="31" customWidth="1"/>
    <col min="10246" max="10246" width="45.875" style="31" customWidth="1"/>
    <col min="10247" max="10247" width="7.625" style="31" customWidth="1"/>
    <col min="10248" max="10248" width="27.875" style="31" customWidth="1"/>
    <col min="10249" max="10249" width="17.75" style="31" customWidth="1"/>
    <col min="10250" max="10497" width="9" style="31"/>
    <col min="10498" max="10499" width="6.5" style="31" customWidth="1"/>
    <col min="10500" max="10500" width="25.625" style="31" customWidth="1"/>
    <col min="10501" max="10501" width="34.625" style="31" customWidth="1"/>
    <col min="10502" max="10502" width="45.875" style="31" customWidth="1"/>
    <col min="10503" max="10503" width="7.625" style="31" customWidth="1"/>
    <col min="10504" max="10504" width="27.875" style="31" customWidth="1"/>
    <col min="10505" max="10505" width="17.75" style="31" customWidth="1"/>
    <col min="10506" max="10753" width="9" style="31"/>
    <col min="10754" max="10755" width="6.5" style="31" customWidth="1"/>
    <col min="10756" max="10756" width="25.625" style="31" customWidth="1"/>
    <col min="10757" max="10757" width="34.625" style="31" customWidth="1"/>
    <col min="10758" max="10758" width="45.875" style="31" customWidth="1"/>
    <col min="10759" max="10759" width="7.625" style="31" customWidth="1"/>
    <col min="10760" max="10760" width="27.875" style="31" customWidth="1"/>
    <col min="10761" max="10761" width="17.75" style="31" customWidth="1"/>
    <col min="10762" max="11009" width="9" style="31"/>
    <col min="11010" max="11011" width="6.5" style="31" customWidth="1"/>
    <col min="11012" max="11012" width="25.625" style="31" customWidth="1"/>
    <col min="11013" max="11013" width="34.625" style="31" customWidth="1"/>
    <col min="11014" max="11014" width="45.875" style="31" customWidth="1"/>
    <col min="11015" max="11015" width="7.625" style="31" customWidth="1"/>
    <col min="11016" max="11016" width="27.875" style="31" customWidth="1"/>
    <col min="11017" max="11017" width="17.75" style="31" customWidth="1"/>
    <col min="11018" max="11265" width="9" style="31"/>
    <col min="11266" max="11267" width="6.5" style="31" customWidth="1"/>
    <col min="11268" max="11268" width="25.625" style="31" customWidth="1"/>
    <col min="11269" max="11269" width="34.625" style="31" customWidth="1"/>
    <col min="11270" max="11270" width="45.875" style="31" customWidth="1"/>
    <col min="11271" max="11271" width="7.625" style="31" customWidth="1"/>
    <col min="11272" max="11272" width="27.875" style="31" customWidth="1"/>
    <col min="11273" max="11273" width="17.75" style="31" customWidth="1"/>
    <col min="11274" max="11521" width="9" style="31"/>
    <col min="11522" max="11523" width="6.5" style="31" customWidth="1"/>
    <col min="11524" max="11524" width="25.625" style="31" customWidth="1"/>
    <col min="11525" max="11525" width="34.625" style="31" customWidth="1"/>
    <col min="11526" max="11526" width="45.875" style="31" customWidth="1"/>
    <col min="11527" max="11527" width="7.625" style="31" customWidth="1"/>
    <col min="11528" max="11528" width="27.875" style="31" customWidth="1"/>
    <col min="11529" max="11529" width="17.75" style="31" customWidth="1"/>
    <col min="11530" max="11777" width="9" style="31"/>
    <col min="11778" max="11779" width="6.5" style="31" customWidth="1"/>
    <col min="11780" max="11780" width="25.625" style="31" customWidth="1"/>
    <col min="11781" max="11781" width="34.625" style="31" customWidth="1"/>
    <col min="11782" max="11782" width="45.875" style="31" customWidth="1"/>
    <col min="11783" max="11783" width="7.625" style="31" customWidth="1"/>
    <col min="11784" max="11784" width="27.875" style="31" customWidth="1"/>
    <col min="11785" max="11785" width="17.75" style="31" customWidth="1"/>
    <col min="11786" max="12033" width="9" style="31"/>
    <col min="12034" max="12035" width="6.5" style="31" customWidth="1"/>
    <col min="12036" max="12036" width="25.625" style="31" customWidth="1"/>
    <col min="12037" max="12037" width="34.625" style="31" customWidth="1"/>
    <col min="12038" max="12038" width="45.875" style="31" customWidth="1"/>
    <col min="12039" max="12039" width="7.625" style="31" customWidth="1"/>
    <col min="12040" max="12040" width="27.875" style="31" customWidth="1"/>
    <col min="12041" max="12041" width="17.75" style="31" customWidth="1"/>
    <col min="12042" max="12289" width="9" style="31"/>
    <col min="12290" max="12291" width="6.5" style="31" customWidth="1"/>
    <col min="12292" max="12292" width="25.625" style="31" customWidth="1"/>
    <col min="12293" max="12293" width="34.625" style="31" customWidth="1"/>
    <col min="12294" max="12294" width="45.875" style="31" customWidth="1"/>
    <col min="12295" max="12295" width="7.625" style="31" customWidth="1"/>
    <col min="12296" max="12296" width="27.875" style="31" customWidth="1"/>
    <col min="12297" max="12297" width="17.75" style="31" customWidth="1"/>
    <col min="12298" max="12545" width="9" style="31"/>
    <col min="12546" max="12547" width="6.5" style="31" customWidth="1"/>
    <col min="12548" max="12548" width="25.625" style="31" customWidth="1"/>
    <col min="12549" max="12549" width="34.625" style="31" customWidth="1"/>
    <col min="12550" max="12550" width="45.875" style="31" customWidth="1"/>
    <col min="12551" max="12551" width="7.625" style="31" customWidth="1"/>
    <col min="12552" max="12552" width="27.875" style="31" customWidth="1"/>
    <col min="12553" max="12553" width="17.75" style="31" customWidth="1"/>
    <col min="12554" max="12801" width="9" style="31"/>
    <col min="12802" max="12803" width="6.5" style="31" customWidth="1"/>
    <col min="12804" max="12804" width="25.625" style="31" customWidth="1"/>
    <col min="12805" max="12805" width="34.625" style="31" customWidth="1"/>
    <col min="12806" max="12806" width="45.875" style="31" customWidth="1"/>
    <col min="12807" max="12807" width="7.625" style="31" customWidth="1"/>
    <col min="12808" max="12808" width="27.875" style="31" customWidth="1"/>
    <col min="12809" max="12809" width="17.75" style="31" customWidth="1"/>
    <col min="12810" max="13057" width="9" style="31"/>
    <col min="13058" max="13059" width="6.5" style="31" customWidth="1"/>
    <col min="13060" max="13060" width="25.625" style="31" customWidth="1"/>
    <col min="13061" max="13061" width="34.625" style="31" customWidth="1"/>
    <col min="13062" max="13062" width="45.875" style="31" customWidth="1"/>
    <col min="13063" max="13063" width="7.625" style="31" customWidth="1"/>
    <col min="13064" max="13064" width="27.875" style="31" customWidth="1"/>
    <col min="13065" max="13065" width="17.75" style="31" customWidth="1"/>
    <col min="13066" max="13313" width="9" style="31"/>
    <col min="13314" max="13315" width="6.5" style="31" customWidth="1"/>
    <col min="13316" max="13316" width="25.625" style="31" customWidth="1"/>
    <col min="13317" max="13317" width="34.625" style="31" customWidth="1"/>
    <col min="13318" max="13318" width="45.875" style="31" customWidth="1"/>
    <col min="13319" max="13319" width="7.625" style="31" customWidth="1"/>
    <col min="13320" max="13320" width="27.875" style="31" customWidth="1"/>
    <col min="13321" max="13321" width="17.75" style="31" customWidth="1"/>
    <col min="13322" max="13569" width="9" style="31"/>
    <col min="13570" max="13571" width="6.5" style="31" customWidth="1"/>
    <col min="13572" max="13572" width="25.625" style="31" customWidth="1"/>
    <col min="13573" max="13573" width="34.625" style="31" customWidth="1"/>
    <col min="13574" max="13574" width="45.875" style="31" customWidth="1"/>
    <col min="13575" max="13575" width="7.625" style="31" customWidth="1"/>
    <col min="13576" max="13576" width="27.875" style="31" customWidth="1"/>
    <col min="13577" max="13577" width="17.75" style="31" customWidth="1"/>
    <col min="13578" max="13825" width="9" style="31"/>
    <col min="13826" max="13827" width="6.5" style="31" customWidth="1"/>
    <col min="13828" max="13828" width="25.625" style="31" customWidth="1"/>
    <col min="13829" max="13829" width="34.625" style="31" customWidth="1"/>
    <col min="13830" max="13830" width="45.875" style="31" customWidth="1"/>
    <col min="13831" max="13831" width="7.625" style="31" customWidth="1"/>
    <col min="13832" max="13832" width="27.875" style="31" customWidth="1"/>
    <col min="13833" max="13833" width="17.75" style="31" customWidth="1"/>
    <col min="13834" max="14081" width="9" style="31"/>
    <col min="14082" max="14083" width="6.5" style="31" customWidth="1"/>
    <col min="14084" max="14084" width="25.625" style="31" customWidth="1"/>
    <col min="14085" max="14085" width="34.625" style="31" customWidth="1"/>
    <col min="14086" max="14086" width="45.875" style="31" customWidth="1"/>
    <col min="14087" max="14087" width="7.625" style="31" customWidth="1"/>
    <col min="14088" max="14088" width="27.875" style="31" customWidth="1"/>
    <col min="14089" max="14089" width="17.75" style="31" customWidth="1"/>
    <col min="14090" max="14337" width="9" style="31"/>
    <col min="14338" max="14339" width="6.5" style="31" customWidth="1"/>
    <col min="14340" max="14340" width="25.625" style="31" customWidth="1"/>
    <col min="14341" max="14341" width="34.625" style="31" customWidth="1"/>
    <col min="14342" max="14342" width="45.875" style="31" customWidth="1"/>
    <col min="14343" max="14343" width="7.625" style="31" customWidth="1"/>
    <col min="14344" max="14344" width="27.875" style="31" customWidth="1"/>
    <col min="14345" max="14345" width="17.75" style="31" customWidth="1"/>
    <col min="14346" max="14593" width="9" style="31"/>
    <col min="14594" max="14595" width="6.5" style="31" customWidth="1"/>
    <col min="14596" max="14596" width="25.625" style="31" customWidth="1"/>
    <col min="14597" max="14597" width="34.625" style="31" customWidth="1"/>
    <col min="14598" max="14598" width="45.875" style="31" customWidth="1"/>
    <col min="14599" max="14599" width="7.625" style="31" customWidth="1"/>
    <col min="14600" max="14600" width="27.875" style="31" customWidth="1"/>
    <col min="14601" max="14601" width="17.75" style="31" customWidth="1"/>
    <col min="14602" max="14849" width="9" style="31"/>
    <col min="14850" max="14851" width="6.5" style="31" customWidth="1"/>
    <col min="14852" max="14852" width="25.625" style="31" customWidth="1"/>
    <col min="14853" max="14853" width="34.625" style="31" customWidth="1"/>
    <col min="14854" max="14854" width="45.875" style="31" customWidth="1"/>
    <col min="14855" max="14855" width="7.625" style="31" customWidth="1"/>
    <col min="14856" max="14856" width="27.875" style="31" customWidth="1"/>
    <col min="14857" max="14857" width="17.75" style="31" customWidth="1"/>
    <col min="14858" max="15105" width="9" style="31"/>
    <col min="15106" max="15107" width="6.5" style="31" customWidth="1"/>
    <col min="15108" max="15108" width="25.625" style="31" customWidth="1"/>
    <col min="15109" max="15109" width="34.625" style="31" customWidth="1"/>
    <col min="15110" max="15110" width="45.875" style="31" customWidth="1"/>
    <col min="15111" max="15111" width="7.625" style="31" customWidth="1"/>
    <col min="15112" max="15112" width="27.875" style="31" customWidth="1"/>
    <col min="15113" max="15113" width="17.75" style="31" customWidth="1"/>
    <col min="15114" max="15361" width="9" style="31"/>
    <col min="15362" max="15363" width="6.5" style="31" customWidth="1"/>
    <col min="15364" max="15364" width="25.625" style="31" customWidth="1"/>
    <col min="15365" max="15365" width="34.625" style="31" customWidth="1"/>
    <col min="15366" max="15366" width="45.875" style="31" customWidth="1"/>
    <col min="15367" max="15367" width="7.625" style="31" customWidth="1"/>
    <col min="15368" max="15368" width="27.875" style="31" customWidth="1"/>
    <col min="15369" max="15369" width="17.75" style="31" customWidth="1"/>
    <col min="15370" max="15617" width="9" style="31"/>
    <col min="15618" max="15619" width="6.5" style="31" customWidth="1"/>
    <col min="15620" max="15620" width="25.625" style="31" customWidth="1"/>
    <col min="15621" max="15621" width="34.625" style="31" customWidth="1"/>
    <col min="15622" max="15622" width="45.875" style="31" customWidth="1"/>
    <col min="15623" max="15623" width="7.625" style="31" customWidth="1"/>
    <col min="15624" max="15624" width="27.875" style="31" customWidth="1"/>
    <col min="15625" max="15625" width="17.75" style="31" customWidth="1"/>
    <col min="15626" max="15873" width="9" style="31"/>
    <col min="15874" max="15875" width="6.5" style="31" customWidth="1"/>
    <col min="15876" max="15876" width="25.625" style="31" customWidth="1"/>
    <col min="15877" max="15877" width="34.625" style="31" customWidth="1"/>
    <col min="15878" max="15878" width="45.875" style="31" customWidth="1"/>
    <col min="15879" max="15879" width="7.625" style="31" customWidth="1"/>
    <col min="15880" max="15880" width="27.875" style="31" customWidth="1"/>
    <col min="15881" max="15881" width="17.75" style="31" customWidth="1"/>
    <col min="15882" max="16129" width="9" style="31"/>
    <col min="16130" max="16131" width="6.5" style="31" customWidth="1"/>
    <col min="16132" max="16132" width="25.625" style="31" customWidth="1"/>
    <col min="16133" max="16133" width="34.625" style="31" customWidth="1"/>
    <col min="16134" max="16134" width="45.875" style="31" customWidth="1"/>
    <col min="16135" max="16135" width="7.625" style="31" customWidth="1"/>
    <col min="16136" max="16136" width="27.875" style="31" customWidth="1"/>
    <col min="16137" max="16137" width="17.75" style="31" customWidth="1"/>
    <col min="16138" max="16384" width="9" style="31"/>
  </cols>
  <sheetData>
    <row r="1" spans="1:9" s="19" customFormat="1" ht="50.1" customHeight="1" x14ac:dyDescent="0.3">
      <c r="A1" s="132" t="s">
        <v>717</v>
      </c>
      <c r="B1" s="132"/>
      <c r="C1" s="132"/>
      <c r="D1" s="132"/>
      <c r="E1" s="132"/>
      <c r="F1" s="132"/>
      <c r="G1" s="132"/>
      <c r="H1" s="132"/>
    </row>
    <row r="2" spans="1:9" s="22" customFormat="1" ht="30" customHeight="1" x14ac:dyDescent="0.3">
      <c r="A2" s="133" t="s">
        <v>763</v>
      </c>
      <c r="B2" s="133"/>
      <c r="C2" s="133"/>
      <c r="D2" s="133"/>
      <c r="E2" s="92"/>
      <c r="F2" s="134" t="str">
        <f>"금액 : "&amp;NUMBERSTRING((D32),1)&amp;"원정"</f>
        <v>금액 : 영원정</v>
      </c>
      <c r="G2" s="134"/>
      <c r="H2" s="20" t="str">
        <f>"(\"&amp;TEXT(D32,"#,##0")&amp;" 원)"</f>
        <v>(\0 원)</v>
      </c>
      <c r="I2" s="21"/>
    </row>
    <row r="3" spans="1:9" s="26" customFormat="1" ht="20.100000000000001" customHeight="1" x14ac:dyDescent="0.3">
      <c r="A3" s="135" t="s">
        <v>718</v>
      </c>
      <c r="B3" s="136"/>
      <c r="C3" s="137"/>
      <c r="D3" s="23" t="s">
        <v>719</v>
      </c>
      <c r="E3" s="24" t="s">
        <v>757</v>
      </c>
      <c r="F3" s="138" t="s">
        <v>720</v>
      </c>
      <c r="G3" s="139"/>
      <c r="H3" s="25" t="s">
        <v>721</v>
      </c>
    </row>
    <row r="4" spans="1:9" ht="20.100000000000001" customHeight="1" x14ac:dyDescent="0.3">
      <c r="A4" s="106" t="s">
        <v>722</v>
      </c>
      <c r="B4" s="122" t="s">
        <v>723</v>
      </c>
      <c r="C4" s="27" t="s">
        <v>724</v>
      </c>
      <c r="D4" s="28">
        <f>집계표!F5</f>
        <v>0</v>
      </c>
      <c r="E4" s="29"/>
      <c r="F4" s="124"/>
      <c r="G4" s="125"/>
      <c r="H4" s="30"/>
      <c r="I4" s="26"/>
    </row>
    <row r="5" spans="1:9" s="36" customFormat="1" ht="20.100000000000001" customHeight="1" x14ac:dyDescent="0.3">
      <c r="A5" s="107"/>
      <c r="B5" s="123"/>
      <c r="C5" s="32" t="s">
        <v>725</v>
      </c>
      <c r="D5" s="33"/>
      <c r="E5" s="34"/>
      <c r="F5" s="126"/>
      <c r="G5" s="127"/>
      <c r="H5" s="35"/>
    </row>
    <row r="6" spans="1:9" s="36" customFormat="1" ht="20.100000000000001" customHeight="1" x14ac:dyDescent="0.3">
      <c r="A6" s="107"/>
      <c r="B6" s="123"/>
      <c r="C6" s="32" t="s">
        <v>726</v>
      </c>
      <c r="D6" s="37"/>
      <c r="E6" s="34"/>
      <c r="F6" s="126"/>
      <c r="G6" s="127"/>
      <c r="H6" s="35"/>
    </row>
    <row r="7" spans="1:9" s="36" customFormat="1" ht="20.100000000000001" customHeight="1" x14ac:dyDescent="0.3">
      <c r="A7" s="107"/>
      <c r="B7" s="123"/>
      <c r="C7" s="38" t="s">
        <v>727</v>
      </c>
      <c r="D7" s="39">
        <f>SUM(D4-D6)</f>
        <v>0</v>
      </c>
      <c r="E7" s="40"/>
      <c r="F7" s="115"/>
      <c r="G7" s="116"/>
      <c r="H7" s="41"/>
    </row>
    <row r="8" spans="1:9" s="36" customFormat="1" ht="20.100000000000001" customHeight="1" x14ac:dyDescent="0.3">
      <c r="A8" s="107"/>
      <c r="B8" s="117" t="s">
        <v>631</v>
      </c>
      <c r="C8" s="42" t="s">
        <v>728</v>
      </c>
      <c r="D8" s="43">
        <f>집계표!H5</f>
        <v>0</v>
      </c>
      <c r="E8" s="44"/>
      <c r="F8" s="120"/>
      <c r="G8" s="121"/>
      <c r="H8" s="45"/>
    </row>
    <row r="9" spans="1:9" s="36" customFormat="1" ht="20.100000000000001" customHeight="1" x14ac:dyDescent="0.3">
      <c r="A9" s="107"/>
      <c r="B9" s="118"/>
      <c r="C9" s="32" t="s">
        <v>729</v>
      </c>
      <c r="D9" s="33">
        <f>INT(D8*E9)</f>
        <v>0</v>
      </c>
      <c r="E9" s="46">
        <v>0.17499999999999999</v>
      </c>
      <c r="F9" s="109" t="s">
        <v>758</v>
      </c>
      <c r="G9" s="110"/>
      <c r="H9" s="35"/>
    </row>
    <row r="10" spans="1:9" s="36" customFormat="1" ht="20.100000000000001" customHeight="1" x14ac:dyDescent="0.3">
      <c r="A10" s="107"/>
      <c r="B10" s="119"/>
      <c r="C10" s="38" t="s">
        <v>727</v>
      </c>
      <c r="D10" s="39">
        <f>SUM(D8:D9)</f>
        <v>0</v>
      </c>
      <c r="E10" s="40"/>
      <c r="F10" s="115"/>
      <c r="G10" s="116"/>
      <c r="H10" s="41"/>
    </row>
    <row r="11" spans="1:9" s="36" customFormat="1" ht="20.100000000000001" customHeight="1" x14ac:dyDescent="0.3">
      <c r="A11" s="107"/>
      <c r="B11" s="128"/>
      <c r="C11" s="32" t="s">
        <v>730</v>
      </c>
      <c r="D11" s="33">
        <f>집계표!J5</f>
        <v>0</v>
      </c>
      <c r="E11" s="34"/>
      <c r="F11" s="126"/>
      <c r="G11" s="127"/>
      <c r="H11" s="70"/>
      <c r="I11" s="47"/>
    </row>
    <row r="12" spans="1:9" s="36" customFormat="1" ht="20.100000000000001" customHeight="1" x14ac:dyDescent="0.3">
      <c r="A12" s="107"/>
      <c r="B12" s="128"/>
      <c r="C12" s="32" t="s">
        <v>731</v>
      </c>
      <c r="D12" s="47">
        <f>INT(D10*E12)</f>
        <v>0</v>
      </c>
      <c r="E12" s="48">
        <v>3.56E-2</v>
      </c>
      <c r="F12" s="109" t="s">
        <v>732</v>
      </c>
      <c r="G12" s="110"/>
      <c r="H12" s="71"/>
      <c r="I12" s="47"/>
    </row>
    <row r="13" spans="1:9" s="36" customFormat="1" ht="20.100000000000001" customHeight="1" x14ac:dyDescent="0.3">
      <c r="A13" s="107"/>
      <c r="B13" s="128"/>
      <c r="C13" s="32" t="s">
        <v>733</v>
      </c>
      <c r="D13" s="47">
        <f>INT(D10*E13)</f>
        <v>0</v>
      </c>
      <c r="E13" s="48">
        <v>1.01E-2</v>
      </c>
      <c r="F13" s="109" t="s">
        <v>734</v>
      </c>
      <c r="G13" s="110"/>
      <c r="H13" s="71"/>
    </row>
    <row r="14" spans="1:9" s="36" customFormat="1" ht="20.100000000000001" customHeight="1" x14ac:dyDescent="0.3">
      <c r="A14" s="107"/>
      <c r="B14" s="128"/>
      <c r="C14" s="32" t="s">
        <v>735</v>
      </c>
      <c r="D14" s="47">
        <f>INT(D8*E14)</f>
        <v>0</v>
      </c>
      <c r="E14" s="34">
        <v>3.5950000000000003E-2</v>
      </c>
      <c r="F14" s="109" t="s">
        <v>821</v>
      </c>
      <c r="G14" s="110"/>
      <c r="H14" s="71"/>
    </row>
    <row r="15" spans="1:9" s="36" customFormat="1" ht="20.100000000000001" customHeight="1" x14ac:dyDescent="0.3">
      <c r="A15" s="107"/>
      <c r="B15" s="128"/>
      <c r="C15" s="32" t="s">
        <v>736</v>
      </c>
      <c r="D15" s="47">
        <f>INT(D8*E15)</f>
        <v>0</v>
      </c>
      <c r="E15" s="48">
        <v>4.7500000000000001E-2</v>
      </c>
      <c r="F15" s="109" t="s">
        <v>822</v>
      </c>
      <c r="G15" s="110"/>
      <c r="H15" s="71"/>
    </row>
    <row r="16" spans="1:9" s="36" customFormat="1" ht="20.100000000000001" customHeight="1" x14ac:dyDescent="0.3">
      <c r="A16" s="107"/>
      <c r="B16" s="128"/>
      <c r="C16" s="32" t="s">
        <v>737</v>
      </c>
      <c r="D16" s="47">
        <f>INT(D14*E16)</f>
        <v>0</v>
      </c>
      <c r="E16" s="48">
        <v>0.13139999999999999</v>
      </c>
      <c r="F16" s="109" t="s">
        <v>823</v>
      </c>
      <c r="G16" s="110"/>
      <c r="H16" s="71"/>
    </row>
    <row r="17" spans="1:10" s="36" customFormat="1" ht="20.100000000000001" customHeight="1" x14ac:dyDescent="0.3">
      <c r="A17" s="107"/>
      <c r="B17" s="128"/>
      <c r="C17" s="32" t="s">
        <v>738</v>
      </c>
      <c r="D17" s="47">
        <f>INT(D8*E17)</f>
        <v>0</v>
      </c>
      <c r="E17" s="48">
        <v>2.3E-2</v>
      </c>
      <c r="F17" s="109" t="s">
        <v>739</v>
      </c>
      <c r="G17" s="110"/>
      <c r="H17" s="71"/>
      <c r="I17" s="49"/>
    </row>
    <row r="18" spans="1:10" s="36" customFormat="1" ht="20.100000000000001" customHeight="1" x14ac:dyDescent="0.3">
      <c r="A18" s="107"/>
      <c r="B18" s="128"/>
      <c r="C18" s="84" t="s">
        <v>827</v>
      </c>
      <c r="D18" s="33">
        <f>INT((D7+D8)*E18)</f>
        <v>0</v>
      </c>
      <c r="E18" s="48">
        <v>3.1099999999999999E-2</v>
      </c>
      <c r="F18" s="111" t="s">
        <v>828</v>
      </c>
      <c r="G18" s="112"/>
      <c r="H18" s="70"/>
    </row>
    <row r="19" spans="1:10" s="36" customFormat="1" ht="20.100000000000001" customHeight="1" x14ac:dyDescent="0.3">
      <c r="A19" s="107"/>
      <c r="B19" s="128"/>
      <c r="C19" s="32" t="s">
        <v>740</v>
      </c>
      <c r="D19" s="47">
        <f>INT((D7+D10)*E19)</f>
        <v>0</v>
      </c>
      <c r="E19" s="48">
        <v>0.05</v>
      </c>
      <c r="F19" s="109" t="s">
        <v>759</v>
      </c>
      <c r="G19" s="110"/>
      <c r="H19" s="72"/>
      <c r="J19" s="47"/>
    </row>
    <row r="20" spans="1:10" s="36" customFormat="1" ht="20.100000000000001" customHeight="1" x14ac:dyDescent="0.3">
      <c r="A20" s="107"/>
      <c r="B20" s="128"/>
      <c r="C20" s="32" t="s">
        <v>741</v>
      </c>
      <c r="D20" s="47">
        <f>INT((D7+D8+D11)*E20)</f>
        <v>0</v>
      </c>
      <c r="E20" s="48">
        <v>3.0000000000000001E-3</v>
      </c>
      <c r="F20" s="109" t="s">
        <v>760</v>
      </c>
      <c r="G20" s="110"/>
      <c r="H20" s="71"/>
      <c r="J20" s="47"/>
    </row>
    <row r="21" spans="1:10" s="36" customFormat="1" ht="20.100000000000001" customHeight="1" x14ac:dyDescent="0.3">
      <c r="A21" s="107"/>
      <c r="B21" s="128"/>
      <c r="C21" s="50" t="s">
        <v>742</v>
      </c>
      <c r="D21" s="47">
        <f>(INT((((D7+D8+D11)))*E21))*1</f>
        <v>0</v>
      </c>
      <c r="E21" s="91">
        <v>1.08E-4</v>
      </c>
      <c r="F21" s="113" t="s">
        <v>820</v>
      </c>
      <c r="G21" s="114"/>
      <c r="H21" s="35"/>
    </row>
    <row r="22" spans="1:10" s="36" customFormat="1" ht="30" customHeight="1" x14ac:dyDescent="0.3">
      <c r="A22" s="107"/>
      <c r="B22" s="128"/>
      <c r="C22" s="51" t="s">
        <v>743</v>
      </c>
      <c r="D22" s="47">
        <f>INT((D7+D8+D11)*E22)</f>
        <v>0</v>
      </c>
      <c r="E22" s="34">
        <v>8.0999999999999996E-4</v>
      </c>
      <c r="F22" s="109" t="s">
        <v>744</v>
      </c>
      <c r="G22" s="110"/>
      <c r="H22" s="35"/>
    </row>
    <row r="23" spans="1:10" s="36" customFormat="1" ht="20.100000000000001" customHeight="1" x14ac:dyDescent="0.3">
      <c r="A23" s="107"/>
      <c r="B23" s="128"/>
      <c r="C23" s="51" t="s">
        <v>824</v>
      </c>
      <c r="D23" s="54">
        <f>D10*E23</f>
        <v>0</v>
      </c>
      <c r="E23" s="68">
        <v>6.0000000000000002E-5</v>
      </c>
      <c r="F23" s="77" t="s">
        <v>761</v>
      </c>
      <c r="G23" s="78"/>
      <c r="H23" s="56"/>
    </row>
    <row r="24" spans="1:10" s="36" customFormat="1" ht="20.100000000000001" customHeight="1" x14ac:dyDescent="0.3">
      <c r="A24" s="107"/>
      <c r="B24" s="128"/>
      <c r="C24" s="51" t="s">
        <v>825</v>
      </c>
      <c r="D24" s="54">
        <f>D10*E24</f>
        <v>0</v>
      </c>
      <c r="E24" s="55">
        <v>8.9999999999999998E-4</v>
      </c>
      <c r="F24" s="77" t="s">
        <v>762</v>
      </c>
      <c r="G24" s="78"/>
      <c r="H24" s="56"/>
    </row>
    <row r="25" spans="1:10" s="36" customFormat="1" ht="20.100000000000001" customHeight="1" x14ac:dyDescent="0.3">
      <c r="A25" s="108"/>
      <c r="B25" s="129"/>
      <c r="C25" s="38" t="s">
        <v>727</v>
      </c>
      <c r="D25" s="52">
        <f>SUM(D11:D24)</f>
        <v>0</v>
      </c>
      <c r="E25" s="53"/>
      <c r="F25" s="130"/>
      <c r="G25" s="131"/>
      <c r="H25" s="41"/>
    </row>
    <row r="26" spans="1:10" s="36" customFormat="1" ht="20.100000000000001" customHeight="1" x14ac:dyDescent="0.3">
      <c r="A26" s="93" t="s">
        <v>745</v>
      </c>
      <c r="B26" s="94"/>
      <c r="C26" s="94"/>
      <c r="D26" s="54">
        <f>D7+D10+D25</f>
        <v>0</v>
      </c>
      <c r="E26" s="55"/>
      <c r="F26" s="97"/>
      <c r="G26" s="98"/>
      <c r="H26" s="56"/>
    </row>
    <row r="27" spans="1:10" s="36" customFormat="1" ht="20.100000000000001" customHeight="1" x14ac:dyDescent="0.3">
      <c r="A27" s="93" t="s">
        <v>746</v>
      </c>
      <c r="B27" s="94"/>
      <c r="C27" s="94"/>
      <c r="D27" s="54">
        <f>INT(D26*E27)</f>
        <v>0</v>
      </c>
      <c r="E27" s="55">
        <v>0.08</v>
      </c>
      <c r="F27" s="95" t="s">
        <v>747</v>
      </c>
      <c r="G27" s="96"/>
      <c r="H27" s="56"/>
    </row>
    <row r="28" spans="1:10" s="36" customFormat="1" ht="20.100000000000001" customHeight="1" x14ac:dyDescent="0.3">
      <c r="A28" s="93" t="s">
        <v>748</v>
      </c>
      <c r="B28" s="94"/>
      <c r="C28" s="94"/>
      <c r="D28" s="54">
        <f>INT((D10+D25+D27)*E28)</f>
        <v>0</v>
      </c>
      <c r="E28" s="55">
        <v>0.15</v>
      </c>
      <c r="F28" s="95" t="s">
        <v>749</v>
      </c>
      <c r="G28" s="96"/>
      <c r="H28" s="56"/>
    </row>
    <row r="29" spans="1:10" s="36" customFormat="1" ht="19.5" customHeight="1" x14ac:dyDescent="0.3">
      <c r="A29" s="93" t="s">
        <v>750</v>
      </c>
      <c r="B29" s="94"/>
      <c r="C29" s="94"/>
      <c r="D29" s="54">
        <f>SUM(D26:D28)</f>
        <v>0</v>
      </c>
      <c r="E29" s="55"/>
      <c r="F29" s="97"/>
      <c r="G29" s="98"/>
      <c r="H29" s="56"/>
    </row>
    <row r="30" spans="1:10" s="36" customFormat="1" ht="20.100000000000001" customHeight="1" x14ac:dyDescent="0.3">
      <c r="A30" s="103" t="s">
        <v>751</v>
      </c>
      <c r="B30" s="104"/>
      <c r="C30" s="105"/>
      <c r="D30" s="54">
        <f>SUM(D29:D29)*E30</f>
        <v>0</v>
      </c>
      <c r="E30" s="69">
        <v>0.1</v>
      </c>
      <c r="F30" s="95" t="s">
        <v>752</v>
      </c>
      <c r="G30" s="96"/>
      <c r="H30" s="56"/>
    </row>
    <row r="31" spans="1:10" s="36" customFormat="1" ht="20.100000000000001" customHeight="1" x14ac:dyDescent="0.3">
      <c r="A31" s="93" t="s">
        <v>753</v>
      </c>
      <c r="B31" s="94"/>
      <c r="C31" s="94"/>
      <c r="D31" s="54">
        <f>SUM(D29:D30)</f>
        <v>0</v>
      </c>
      <c r="E31" s="55"/>
      <c r="F31" s="97"/>
      <c r="G31" s="98"/>
      <c r="H31" s="56"/>
    </row>
    <row r="32" spans="1:10" s="36" customFormat="1" ht="20.100000000000001" customHeight="1" x14ac:dyDescent="0.3">
      <c r="A32" s="99" t="s">
        <v>754</v>
      </c>
      <c r="B32" s="100"/>
      <c r="C32" s="100"/>
      <c r="D32" s="57">
        <f>ROUNDDOWN(SUM(D31:D31),-4)</f>
        <v>0</v>
      </c>
      <c r="E32" s="58"/>
      <c r="F32" s="101" t="s">
        <v>755</v>
      </c>
      <c r="G32" s="102"/>
      <c r="H32" s="59"/>
    </row>
    <row r="33" spans="1:8" ht="13.5" x14ac:dyDescent="0.3">
      <c r="A33" s="60"/>
      <c r="B33" s="60"/>
      <c r="C33" s="60"/>
      <c r="D33" s="60"/>
      <c r="E33" s="60"/>
      <c r="F33" s="60"/>
      <c r="G33" s="60"/>
      <c r="H33" s="60"/>
    </row>
    <row r="34" spans="1:8" ht="13.5" x14ac:dyDescent="0.3">
      <c r="A34" s="60"/>
      <c r="B34" s="60"/>
      <c r="C34" s="60"/>
      <c r="D34" s="60"/>
      <c r="E34" s="60"/>
      <c r="F34" s="60"/>
      <c r="G34" s="60"/>
      <c r="H34" s="60"/>
    </row>
    <row r="35" spans="1:8" ht="13.5" x14ac:dyDescent="0.3">
      <c r="A35" s="60"/>
      <c r="B35" s="60"/>
      <c r="C35" s="61"/>
      <c r="D35" s="60"/>
      <c r="E35" s="60"/>
      <c r="F35" s="60"/>
      <c r="G35" s="60"/>
      <c r="H35" s="60"/>
    </row>
    <row r="36" spans="1:8" ht="13.5" x14ac:dyDescent="0.3">
      <c r="A36" s="60"/>
      <c r="B36" s="60"/>
      <c r="C36" s="61"/>
      <c r="D36" s="60"/>
      <c r="E36" s="60"/>
      <c r="F36" s="60"/>
      <c r="G36" s="60"/>
      <c r="H36" s="60"/>
    </row>
    <row r="37" spans="1:8" ht="13.5" x14ac:dyDescent="0.3">
      <c r="A37" s="60"/>
      <c r="B37" s="60"/>
      <c r="C37" s="61"/>
      <c r="D37" s="60"/>
      <c r="E37" s="60"/>
      <c r="F37" s="60"/>
      <c r="G37" s="60"/>
      <c r="H37" s="60"/>
    </row>
    <row r="38" spans="1:8" x14ac:dyDescent="0.3">
      <c r="C38" s="62"/>
    </row>
  </sheetData>
  <mergeCells count="43">
    <mergeCell ref="A1:H1"/>
    <mergeCell ref="A2:D2"/>
    <mergeCell ref="F2:G2"/>
    <mergeCell ref="A3:C3"/>
    <mergeCell ref="F3:G3"/>
    <mergeCell ref="B11:B25"/>
    <mergeCell ref="F11:G11"/>
    <mergeCell ref="F12:G12"/>
    <mergeCell ref="F13:G13"/>
    <mergeCell ref="F14:G14"/>
    <mergeCell ref="F22:G22"/>
    <mergeCell ref="F25:G25"/>
    <mergeCell ref="F5:G5"/>
    <mergeCell ref="F6:G6"/>
    <mergeCell ref="F15:G15"/>
    <mergeCell ref="F9:G9"/>
    <mergeCell ref="F10:G10"/>
    <mergeCell ref="A26:C26"/>
    <mergeCell ref="F26:G26"/>
    <mergeCell ref="A27:C27"/>
    <mergeCell ref="F27:G27"/>
    <mergeCell ref="A4:A25"/>
    <mergeCell ref="F16:G16"/>
    <mergeCell ref="F17:G17"/>
    <mergeCell ref="F18:G18"/>
    <mergeCell ref="F19:G19"/>
    <mergeCell ref="F21:G21"/>
    <mergeCell ref="F20:G20"/>
    <mergeCell ref="F7:G7"/>
    <mergeCell ref="B8:B10"/>
    <mergeCell ref="F8:G8"/>
    <mergeCell ref="B4:B7"/>
    <mergeCell ref="F4:G4"/>
    <mergeCell ref="A28:C28"/>
    <mergeCell ref="F28:G28"/>
    <mergeCell ref="A29:C29"/>
    <mergeCell ref="F29:G29"/>
    <mergeCell ref="A32:C32"/>
    <mergeCell ref="F32:G32"/>
    <mergeCell ref="A30:C30"/>
    <mergeCell ref="F30:G30"/>
    <mergeCell ref="A31:C31"/>
    <mergeCell ref="F31:G31"/>
  </mergeCells>
  <phoneticPr fontId="7" type="noConversion"/>
  <printOptions horizontalCentered="1"/>
  <pageMargins left="0.35430556535720825" right="0.35430556535720825" top="0.31486111879348755" bottom="7.8611113131046295E-2" header="0" footer="0"/>
  <pageSetup paperSize="9" scale="6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zoomScale="70" zoomScaleNormal="70" workbookViewId="0">
      <selection activeCell="F9" sqref="F9"/>
    </sheetView>
  </sheetViews>
  <sheetFormatPr defaultRowHeight="16.5" x14ac:dyDescent="0.3"/>
  <cols>
    <col min="1" max="1" width="39.625" customWidth="1"/>
    <col min="2" max="2" width="11.625" customWidth="1"/>
    <col min="3" max="4" width="4.625" customWidth="1"/>
    <col min="5" max="12" width="14.625" customWidth="1"/>
    <col min="13" max="13" width="12.625" customWidth="1"/>
  </cols>
  <sheetData>
    <row r="1" spans="1:14" ht="30" customHeight="1" x14ac:dyDescent="0.3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4" ht="30" customHeight="1" x14ac:dyDescent="0.3">
      <c r="A2" s="142" t="s">
        <v>833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</row>
    <row r="3" spans="1:14" ht="30" customHeight="1" x14ac:dyDescent="0.3">
      <c r="A3" s="140" t="s">
        <v>20</v>
      </c>
      <c r="B3" s="140" t="s">
        <v>3</v>
      </c>
      <c r="C3" s="140" t="s">
        <v>4</v>
      </c>
      <c r="D3" s="140" t="s">
        <v>5</v>
      </c>
      <c r="E3" s="140" t="s">
        <v>6</v>
      </c>
      <c r="F3" s="140"/>
      <c r="G3" s="140" t="s">
        <v>9</v>
      </c>
      <c r="H3" s="140"/>
      <c r="I3" s="140" t="s">
        <v>10</v>
      </c>
      <c r="J3" s="140"/>
      <c r="K3" s="140" t="s">
        <v>11</v>
      </c>
      <c r="L3" s="140"/>
      <c r="M3" s="140" t="s">
        <v>12</v>
      </c>
    </row>
    <row r="4" spans="1:14" ht="30" customHeight="1" x14ac:dyDescent="0.3">
      <c r="A4" s="140"/>
      <c r="B4" s="140"/>
      <c r="C4" s="140"/>
      <c r="D4" s="140"/>
      <c r="E4" s="3" t="s">
        <v>7</v>
      </c>
      <c r="F4" s="3" t="s">
        <v>8</v>
      </c>
      <c r="G4" s="3" t="s">
        <v>7</v>
      </c>
      <c r="H4" s="3" t="s">
        <v>8</v>
      </c>
      <c r="I4" s="3" t="s">
        <v>7</v>
      </c>
      <c r="J4" s="3" t="s">
        <v>8</v>
      </c>
      <c r="K4" s="3" t="s">
        <v>7</v>
      </c>
      <c r="L4" s="3" t="s">
        <v>8</v>
      </c>
      <c r="M4" s="140"/>
    </row>
    <row r="5" spans="1:14" ht="30" customHeight="1" x14ac:dyDescent="0.3">
      <c r="A5" s="5" t="s">
        <v>13</v>
      </c>
      <c r="B5" s="6"/>
      <c r="C5" s="6"/>
      <c r="D5" s="6">
        <v>1</v>
      </c>
      <c r="E5" s="6">
        <f>F6</f>
        <v>0</v>
      </c>
      <c r="F5" s="6">
        <f t="shared" ref="F5:F6" si="0">D5*E5</f>
        <v>0</v>
      </c>
      <c r="G5" s="6">
        <f>H6</f>
        <v>0</v>
      </c>
      <c r="H5" s="6">
        <f t="shared" ref="H5:H6" si="1">D5*G5</f>
        <v>0</v>
      </c>
      <c r="I5" s="6">
        <f>J6</f>
        <v>0</v>
      </c>
      <c r="J5" s="6">
        <f t="shared" ref="J5:J6" si="2">D5*I5</f>
        <v>0</v>
      </c>
      <c r="K5" s="6">
        <f t="shared" ref="K5:K6" si="3">E5+G5+I5</f>
        <v>0</v>
      </c>
      <c r="L5" s="6">
        <f t="shared" ref="L5:L6" si="4">D5*K5</f>
        <v>0</v>
      </c>
      <c r="M5" s="6"/>
      <c r="N5" s="5" t="s">
        <v>14</v>
      </c>
    </row>
    <row r="6" spans="1:14" ht="30" customHeight="1" x14ac:dyDescent="0.3">
      <c r="A6" s="5" t="s">
        <v>15</v>
      </c>
      <c r="B6" s="6"/>
      <c r="C6" s="6"/>
      <c r="D6" s="6">
        <v>1</v>
      </c>
      <c r="E6" s="6">
        <f>내역서!H158</f>
        <v>0</v>
      </c>
      <c r="F6" s="6">
        <f t="shared" si="0"/>
        <v>0</v>
      </c>
      <c r="G6" s="6">
        <f>내역서!J158</f>
        <v>0</v>
      </c>
      <c r="H6" s="6">
        <f t="shared" si="1"/>
        <v>0</v>
      </c>
      <c r="I6" s="6">
        <f>내역서!L158</f>
        <v>0</v>
      </c>
      <c r="J6" s="6">
        <f t="shared" si="2"/>
        <v>0</v>
      </c>
      <c r="K6" s="6">
        <f t="shared" si="3"/>
        <v>0</v>
      </c>
      <c r="L6" s="6">
        <f t="shared" si="4"/>
        <v>0</v>
      </c>
      <c r="M6" s="6"/>
      <c r="N6" s="5" t="s">
        <v>16</v>
      </c>
    </row>
    <row r="7" spans="1:14" ht="30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30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30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30" customHeight="1" x14ac:dyDescent="0.3">
      <c r="A22" s="6" t="s">
        <v>19</v>
      </c>
      <c r="B22" s="6"/>
      <c r="C22" s="6"/>
      <c r="D22" s="6"/>
      <c r="E22" s="6"/>
      <c r="F22" s="6">
        <f>F5</f>
        <v>0</v>
      </c>
      <c r="G22" s="6"/>
      <c r="H22" s="6">
        <f>H5</f>
        <v>0</v>
      </c>
      <c r="I22" s="6"/>
      <c r="J22" s="6">
        <f>J5</f>
        <v>0</v>
      </c>
      <c r="K22" s="6"/>
      <c r="L22" s="6">
        <f>F22+H22+J22</f>
        <v>0</v>
      </c>
      <c r="M22" s="6"/>
      <c r="N22" s="6"/>
    </row>
    <row r="23" spans="1:14" hidden="1" x14ac:dyDescent="0.3">
      <c r="A23" t="s">
        <v>21</v>
      </c>
    </row>
    <row r="24" spans="1:14" ht="17.25" x14ac:dyDescent="0.3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6"/>
  <sheetViews>
    <sheetView topLeftCell="C1" zoomScale="85" zoomScaleNormal="85" workbookViewId="0">
      <pane xSplit="6" ySplit="3" topLeftCell="I4" activePane="bottomRight" state="frozen"/>
      <selection activeCell="C1" sqref="C1"/>
      <selection pane="topRight" activeCell="I1" sqref="I1"/>
      <selection pane="bottomLeft" activeCell="C4" sqref="C4"/>
      <selection pane="bottomRight" activeCell="C1" sqref="C1:O1"/>
    </sheetView>
  </sheetViews>
  <sheetFormatPr defaultRowHeight="16.5" x14ac:dyDescent="0.3"/>
  <cols>
    <col min="1" max="1" width="12.625" hidden="1" customWidth="1"/>
    <col min="2" max="2" width="11.625" hidden="1" customWidth="1"/>
    <col min="3" max="3" width="28.625" customWidth="1"/>
    <col min="4" max="4" width="29.125" customWidth="1"/>
    <col min="5" max="5" width="4.625" customWidth="1"/>
    <col min="6" max="6" width="10.625" customWidth="1"/>
    <col min="7" max="14" width="14.625" customWidth="1"/>
    <col min="15" max="15" width="12.625" customWidth="1"/>
    <col min="16" max="16" width="13.875" hidden="1" customWidth="1"/>
    <col min="17" max="17" width="13.75" style="83" hidden="1" customWidth="1"/>
    <col min="18" max="19" width="1.625" hidden="1" customWidth="1"/>
    <col min="20" max="20" width="5.625" hidden="1" customWidth="1"/>
    <col min="21" max="29" width="1.625" customWidth="1"/>
  </cols>
  <sheetData>
    <row r="1" spans="1:29" ht="30" customHeight="1" x14ac:dyDescent="0.3">
      <c r="C1" s="142" t="s">
        <v>834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79"/>
      <c r="Q1" s="81"/>
    </row>
    <row r="2" spans="1:29" ht="30" customHeight="1" x14ac:dyDescent="0.3">
      <c r="A2" s="143" t="s">
        <v>1</v>
      </c>
      <c r="B2" s="143" t="s">
        <v>23</v>
      </c>
      <c r="C2" s="143" t="s">
        <v>2</v>
      </c>
      <c r="D2" s="143" t="s">
        <v>3</v>
      </c>
      <c r="E2" s="143" t="s">
        <v>4</v>
      </c>
      <c r="F2" s="144" t="s">
        <v>5</v>
      </c>
      <c r="G2" s="143" t="s">
        <v>6</v>
      </c>
      <c r="H2" s="143"/>
      <c r="I2" s="143" t="s">
        <v>9</v>
      </c>
      <c r="J2" s="143"/>
      <c r="K2" s="143" t="s">
        <v>10</v>
      </c>
      <c r="L2" s="143"/>
      <c r="M2" s="143" t="s">
        <v>11</v>
      </c>
      <c r="N2" s="143"/>
      <c r="O2" s="143" t="s">
        <v>12</v>
      </c>
      <c r="P2" s="79"/>
      <c r="Q2" s="81"/>
    </row>
    <row r="3" spans="1:29" ht="30" customHeight="1" x14ac:dyDescent="0.3">
      <c r="A3" s="143"/>
      <c r="B3" s="143"/>
      <c r="C3" s="143"/>
      <c r="D3" s="143"/>
      <c r="E3" s="143"/>
      <c r="F3" s="144"/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7" t="s">
        <v>7</v>
      </c>
      <c r="N3" s="7" t="s">
        <v>8</v>
      </c>
      <c r="O3" s="143"/>
      <c r="P3" s="79"/>
      <c r="Q3" s="82"/>
    </row>
    <row r="4" spans="1:29" ht="30" customHeight="1" x14ac:dyDescent="0.3">
      <c r="A4" s="8"/>
      <c r="B4" s="8"/>
      <c r="C4" s="9" t="s">
        <v>15</v>
      </c>
      <c r="D4" s="9"/>
      <c r="E4" s="9"/>
      <c r="F4" s="11"/>
      <c r="G4" s="9"/>
      <c r="H4" s="9"/>
      <c r="I4" s="9"/>
      <c r="J4" s="9"/>
      <c r="K4" s="9"/>
      <c r="L4" s="9"/>
      <c r="M4" s="9"/>
      <c r="N4" s="9"/>
      <c r="O4" s="9"/>
    </row>
    <row r="5" spans="1:29" ht="30" customHeight="1" x14ac:dyDescent="0.3">
      <c r="A5" s="10" t="s">
        <v>16</v>
      </c>
      <c r="B5" s="10" t="s">
        <v>208</v>
      </c>
      <c r="C5" s="63" t="s">
        <v>840</v>
      </c>
      <c r="D5" s="63" t="s">
        <v>43</v>
      </c>
      <c r="E5" s="63" t="s">
        <v>43</v>
      </c>
      <c r="F5" s="64">
        <v>0</v>
      </c>
      <c r="G5" s="65">
        <f>TRUNC(단가대비표!O92,0)</f>
        <v>0</v>
      </c>
      <c r="H5" s="65">
        <f t="shared" ref="H5:H19" si="0">TRUNC(F5*G5,0)</f>
        <v>0</v>
      </c>
      <c r="I5" s="65">
        <v>0</v>
      </c>
      <c r="J5" s="65">
        <f t="shared" ref="J5:J19" si="1">TRUNC(F5*I5,0)</f>
        <v>0</v>
      </c>
      <c r="K5" s="65">
        <v>0</v>
      </c>
      <c r="L5" s="65">
        <f t="shared" ref="L5:L19" si="2">TRUNC(F5*K5,0)</f>
        <v>0</v>
      </c>
      <c r="M5" s="65">
        <f t="shared" ref="M5:M19" si="3">G5+I5+K5</f>
        <v>0</v>
      </c>
      <c r="N5" s="65">
        <f t="shared" ref="N5:N19" si="4">H5+J5+L5</f>
        <v>0</v>
      </c>
      <c r="O5" s="67">
        <f>SUM(N7:N45)</f>
        <v>0</v>
      </c>
      <c r="P5" s="66">
        <f>P8+P52+P103</f>
        <v>0</v>
      </c>
      <c r="Q5" s="81" t="s">
        <v>764</v>
      </c>
      <c r="T5">
        <v>0</v>
      </c>
      <c r="AC5">
        <v>1</v>
      </c>
    </row>
    <row r="6" spans="1:29" ht="30" customHeight="1" x14ac:dyDescent="0.3">
      <c r="A6" s="10" t="s">
        <v>16</v>
      </c>
      <c r="B6" s="10" t="s">
        <v>210</v>
      </c>
      <c r="C6" s="10" t="s">
        <v>211</v>
      </c>
      <c r="D6" s="10" t="s">
        <v>43</v>
      </c>
      <c r="E6" s="10" t="s">
        <v>43</v>
      </c>
      <c r="F6" s="12">
        <v>0</v>
      </c>
      <c r="G6" s="8"/>
      <c r="H6" s="8">
        <f t="shared" si="0"/>
        <v>0</v>
      </c>
      <c r="I6" s="8"/>
      <c r="J6" s="8">
        <f t="shared" si="1"/>
        <v>0</v>
      </c>
      <c r="K6" s="8"/>
      <c r="L6" s="8">
        <f t="shared" si="2"/>
        <v>0</v>
      </c>
      <c r="M6" s="8">
        <f t="shared" si="3"/>
        <v>0</v>
      </c>
      <c r="N6" s="8">
        <f t="shared" si="4"/>
        <v>0</v>
      </c>
      <c r="O6" s="10" t="s">
        <v>43</v>
      </c>
      <c r="T6">
        <v>0</v>
      </c>
      <c r="AC6">
        <v>1</v>
      </c>
    </row>
    <row r="7" spans="1:29" ht="30" customHeight="1" x14ac:dyDescent="0.3">
      <c r="A7" s="10" t="s">
        <v>16</v>
      </c>
      <c r="B7" s="10" t="s">
        <v>212</v>
      </c>
      <c r="C7" s="10" t="s">
        <v>829</v>
      </c>
      <c r="D7" s="10" t="s">
        <v>756</v>
      </c>
      <c r="E7" s="10" t="s">
        <v>27</v>
      </c>
      <c r="F7" s="12">
        <v>1</v>
      </c>
      <c r="G7" s="8"/>
      <c r="H7" s="8">
        <f t="shared" si="0"/>
        <v>0</v>
      </c>
      <c r="I7" s="8"/>
      <c r="J7" s="8">
        <f t="shared" si="1"/>
        <v>0</v>
      </c>
      <c r="K7" s="8"/>
      <c r="L7" s="8">
        <f t="shared" si="2"/>
        <v>0</v>
      </c>
      <c r="M7" s="8">
        <f t="shared" si="3"/>
        <v>0</v>
      </c>
      <c r="N7" s="8">
        <f t="shared" si="4"/>
        <v>0</v>
      </c>
      <c r="O7" s="80" t="s">
        <v>826</v>
      </c>
      <c r="T7">
        <v>0</v>
      </c>
      <c r="AC7">
        <v>1</v>
      </c>
    </row>
    <row r="8" spans="1:29" ht="30" customHeight="1" x14ac:dyDescent="0.3">
      <c r="A8" s="10" t="s">
        <v>16</v>
      </c>
      <c r="B8" s="10" t="s">
        <v>215</v>
      </c>
      <c r="C8" s="73" t="s">
        <v>216</v>
      </c>
      <c r="D8" s="73" t="s">
        <v>43</v>
      </c>
      <c r="E8" s="73" t="s">
        <v>109</v>
      </c>
      <c r="F8" s="74">
        <v>0</v>
      </c>
      <c r="G8" s="75"/>
      <c r="H8" s="75">
        <f t="shared" si="0"/>
        <v>0</v>
      </c>
      <c r="I8" s="75"/>
      <c r="J8" s="75">
        <f t="shared" si="1"/>
        <v>0</v>
      </c>
      <c r="K8" s="75"/>
      <c r="L8" s="75">
        <f t="shared" si="2"/>
        <v>0</v>
      </c>
      <c r="M8" s="75">
        <f t="shared" si="3"/>
        <v>0</v>
      </c>
      <c r="N8" s="75">
        <f t="shared" si="4"/>
        <v>0</v>
      </c>
      <c r="O8" s="80" t="s">
        <v>826</v>
      </c>
      <c r="P8" s="66">
        <f>N7+N8</f>
        <v>0</v>
      </c>
      <c r="T8">
        <v>0</v>
      </c>
      <c r="AC8">
        <v>1</v>
      </c>
    </row>
    <row r="9" spans="1:29" ht="30" customHeight="1" x14ac:dyDescent="0.3">
      <c r="A9" s="10" t="s">
        <v>16</v>
      </c>
      <c r="B9" s="10" t="s">
        <v>222</v>
      </c>
      <c r="C9" s="10" t="s">
        <v>223</v>
      </c>
      <c r="D9" s="10" t="s">
        <v>43</v>
      </c>
      <c r="E9" s="10" t="s">
        <v>43</v>
      </c>
      <c r="F9" s="12">
        <v>0</v>
      </c>
      <c r="G9" s="8"/>
      <c r="H9" s="8">
        <f>TRUNC(F9*G9,0)</f>
        <v>0</v>
      </c>
      <c r="I9" s="8"/>
      <c r="J9" s="8">
        <f>TRUNC(F9*I9,0)</f>
        <v>0</v>
      </c>
      <c r="K9" s="8"/>
      <c r="L9" s="8">
        <f>TRUNC(F9*K9,0)</f>
        <v>0</v>
      </c>
      <c r="M9" s="8">
        <f>G9+I9+K9</f>
        <v>0</v>
      </c>
      <c r="N9" s="8">
        <f>H9+J9+L9</f>
        <v>0</v>
      </c>
      <c r="O9" s="85"/>
      <c r="P9" s="89"/>
      <c r="T9">
        <v>0</v>
      </c>
      <c r="AC9">
        <v>1</v>
      </c>
    </row>
    <row r="10" spans="1:29" ht="30" customHeight="1" x14ac:dyDescent="0.3">
      <c r="A10" s="10" t="s">
        <v>16</v>
      </c>
      <c r="B10" s="10" t="s">
        <v>217</v>
      </c>
      <c r="C10" s="10" t="s">
        <v>218</v>
      </c>
      <c r="D10" s="10" t="s">
        <v>43</v>
      </c>
      <c r="E10" s="10" t="s">
        <v>109</v>
      </c>
      <c r="F10" s="12">
        <v>1</v>
      </c>
      <c r="G10" s="8"/>
      <c r="H10" s="8">
        <f t="shared" si="0"/>
        <v>0</v>
      </c>
      <c r="I10" s="8"/>
      <c r="J10" s="8">
        <f t="shared" si="1"/>
        <v>0</v>
      </c>
      <c r="K10" s="8"/>
      <c r="L10" s="8">
        <f t="shared" si="2"/>
        <v>0</v>
      </c>
      <c r="M10" s="8">
        <f t="shared" si="3"/>
        <v>0</v>
      </c>
      <c r="N10" s="8">
        <f t="shared" si="4"/>
        <v>0</v>
      </c>
      <c r="O10" s="85"/>
      <c r="P10" s="89"/>
      <c r="T10">
        <v>0</v>
      </c>
      <c r="AC10">
        <v>1</v>
      </c>
    </row>
    <row r="11" spans="1:29" ht="30" customHeight="1" x14ac:dyDescent="0.3">
      <c r="A11" s="10" t="s">
        <v>16</v>
      </c>
      <c r="B11" s="10" t="s">
        <v>219</v>
      </c>
      <c r="C11" s="10" t="s">
        <v>220</v>
      </c>
      <c r="D11" s="10" t="s">
        <v>43</v>
      </c>
      <c r="E11" s="10" t="s">
        <v>109</v>
      </c>
      <c r="F11" s="12">
        <v>2</v>
      </c>
      <c r="G11" s="8"/>
      <c r="H11" s="8">
        <f t="shared" si="0"/>
        <v>0</v>
      </c>
      <c r="I11" s="8"/>
      <c r="J11" s="8">
        <f t="shared" si="1"/>
        <v>0</v>
      </c>
      <c r="K11" s="8"/>
      <c r="L11" s="8">
        <f t="shared" si="2"/>
        <v>0</v>
      </c>
      <c r="M11" s="8">
        <f t="shared" si="3"/>
        <v>0</v>
      </c>
      <c r="N11" s="8">
        <f t="shared" si="4"/>
        <v>0</v>
      </c>
      <c r="O11" s="85"/>
      <c r="P11" s="89"/>
      <c r="T11">
        <v>0</v>
      </c>
      <c r="AC11">
        <v>1</v>
      </c>
    </row>
    <row r="12" spans="1:29" ht="30" customHeight="1" x14ac:dyDescent="0.3">
      <c r="A12" s="10" t="s">
        <v>16</v>
      </c>
      <c r="B12" s="10" t="s">
        <v>221</v>
      </c>
      <c r="C12" s="10" t="s">
        <v>111</v>
      </c>
      <c r="D12" s="10" t="s">
        <v>43</v>
      </c>
      <c r="E12" s="10" t="s">
        <v>109</v>
      </c>
      <c r="F12" s="12">
        <v>1</v>
      </c>
      <c r="G12" s="8"/>
      <c r="H12" s="8">
        <f t="shared" si="0"/>
        <v>0</v>
      </c>
      <c r="I12" s="8"/>
      <c r="J12" s="8">
        <f t="shared" si="1"/>
        <v>0</v>
      </c>
      <c r="K12" s="8"/>
      <c r="L12" s="8">
        <f t="shared" si="2"/>
        <v>0</v>
      </c>
      <c r="M12" s="8">
        <f t="shared" si="3"/>
        <v>0</v>
      </c>
      <c r="N12" s="8">
        <f t="shared" si="4"/>
        <v>0</v>
      </c>
      <c r="O12" s="85"/>
      <c r="P12" s="88"/>
      <c r="T12">
        <v>0</v>
      </c>
      <c r="AC12">
        <v>1</v>
      </c>
    </row>
    <row r="13" spans="1:29" ht="30" customHeight="1" x14ac:dyDescent="0.3">
      <c r="A13" s="10" t="s">
        <v>16</v>
      </c>
      <c r="B13" s="10" t="s">
        <v>224</v>
      </c>
      <c r="C13" s="10" t="s">
        <v>117</v>
      </c>
      <c r="D13" s="10" t="s">
        <v>118</v>
      </c>
      <c r="E13" s="10" t="s">
        <v>119</v>
      </c>
      <c r="F13" s="12">
        <v>12</v>
      </c>
      <c r="G13" s="8"/>
      <c r="H13" s="8">
        <f t="shared" si="0"/>
        <v>0</v>
      </c>
      <c r="I13" s="8"/>
      <c r="J13" s="8">
        <f t="shared" si="1"/>
        <v>0</v>
      </c>
      <c r="K13" s="8"/>
      <c r="L13" s="8">
        <f t="shared" si="2"/>
        <v>0</v>
      </c>
      <c r="M13" s="8">
        <f t="shared" si="3"/>
        <v>0</v>
      </c>
      <c r="N13" s="8">
        <f t="shared" si="4"/>
        <v>0</v>
      </c>
      <c r="O13" s="10" t="s">
        <v>43</v>
      </c>
      <c r="T13">
        <v>0</v>
      </c>
      <c r="AC13">
        <v>1</v>
      </c>
    </row>
    <row r="14" spans="1:29" ht="30" customHeight="1" x14ac:dyDescent="0.3">
      <c r="A14" s="10" t="s">
        <v>16</v>
      </c>
      <c r="B14" s="10" t="s">
        <v>225</v>
      </c>
      <c r="C14" s="10" t="s">
        <v>121</v>
      </c>
      <c r="D14" s="10" t="s">
        <v>124</v>
      </c>
      <c r="E14" s="10" t="s">
        <v>27</v>
      </c>
      <c r="F14" s="12">
        <v>1</v>
      </c>
      <c r="G14" s="8"/>
      <c r="H14" s="8">
        <f t="shared" si="0"/>
        <v>0</v>
      </c>
      <c r="I14" s="8"/>
      <c r="J14" s="8">
        <f t="shared" si="1"/>
        <v>0</v>
      </c>
      <c r="K14" s="8"/>
      <c r="L14" s="8">
        <f t="shared" si="2"/>
        <v>0</v>
      </c>
      <c r="M14" s="8">
        <f t="shared" si="3"/>
        <v>0</v>
      </c>
      <c r="N14" s="8">
        <f t="shared" si="4"/>
        <v>0</v>
      </c>
      <c r="O14" s="10" t="s">
        <v>43</v>
      </c>
      <c r="T14">
        <v>0</v>
      </c>
      <c r="AC14">
        <v>1</v>
      </c>
    </row>
    <row r="15" spans="1:29" ht="30" customHeight="1" x14ac:dyDescent="0.3">
      <c r="A15" s="10" t="s">
        <v>16</v>
      </c>
      <c r="B15" s="10" t="s">
        <v>226</v>
      </c>
      <c r="C15" s="10" t="s">
        <v>227</v>
      </c>
      <c r="D15" s="10" t="s">
        <v>43</v>
      </c>
      <c r="E15" s="10" t="s">
        <v>119</v>
      </c>
      <c r="F15" s="12">
        <v>4</v>
      </c>
      <c r="G15" s="8"/>
      <c r="H15" s="8">
        <f t="shared" si="0"/>
        <v>0</v>
      </c>
      <c r="I15" s="8"/>
      <c r="J15" s="8">
        <f t="shared" si="1"/>
        <v>0</v>
      </c>
      <c r="K15" s="8"/>
      <c r="L15" s="8">
        <f t="shared" si="2"/>
        <v>0</v>
      </c>
      <c r="M15" s="8">
        <f t="shared" si="3"/>
        <v>0</v>
      </c>
      <c r="N15" s="8">
        <f t="shared" si="4"/>
        <v>0</v>
      </c>
      <c r="O15" s="10" t="s">
        <v>43</v>
      </c>
      <c r="T15">
        <v>0</v>
      </c>
      <c r="AC15">
        <v>1</v>
      </c>
    </row>
    <row r="16" spans="1:29" ht="30" customHeight="1" x14ac:dyDescent="0.3">
      <c r="A16" s="10" t="s">
        <v>16</v>
      </c>
      <c r="B16" s="10" t="s">
        <v>228</v>
      </c>
      <c r="C16" s="10" t="s">
        <v>229</v>
      </c>
      <c r="D16" s="10" t="s">
        <v>43</v>
      </c>
      <c r="E16" s="10" t="s">
        <v>119</v>
      </c>
      <c r="F16" s="12">
        <v>4</v>
      </c>
      <c r="G16" s="8"/>
      <c r="H16" s="8">
        <f t="shared" si="0"/>
        <v>0</v>
      </c>
      <c r="I16" s="8"/>
      <c r="J16" s="8">
        <f t="shared" si="1"/>
        <v>0</v>
      </c>
      <c r="K16" s="8"/>
      <c r="L16" s="8">
        <f t="shared" si="2"/>
        <v>0</v>
      </c>
      <c r="M16" s="8">
        <f t="shared" si="3"/>
        <v>0</v>
      </c>
      <c r="N16" s="8">
        <f t="shared" si="4"/>
        <v>0</v>
      </c>
      <c r="O16" s="10" t="s">
        <v>43</v>
      </c>
      <c r="T16">
        <v>0</v>
      </c>
      <c r="AC16">
        <v>1</v>
      </c>
    </row>
    <row r="17" spans="1:29" ht="30" customHeight="1" x14ac:dyDescent="0.3">
      <c r="A17" s="10" t="s">
        <v>16</v>
      </c>
      <c r="B17" s="10" t="s">
        <v>230</v>
      </c>
      <c r="C17" s="10" t="s">
        <v>231</v>
      </c>
      <c r="D17" s="10" t="s">
        <v>232</v>
      </c>
      <c r="E17" s="10" t="s">
        <v>57</v>
      </c>
      <c r="F17" s="12">
        <v>1</v>
      </c>
      <c r="G17" s="8"/>
      <c r="H17" s="8">
        <f t="shared" si="0"/>
        <v>0</v>
      </c>
      <c r="I17" s="8"/>
      <c r="J17" s="8">
        <f t="shared" si="1"/>
        <v>0</v>
      </c>
      <c r="K17" s="8"/>
      <c r="L17" s="8">
        <f t="shared" si="2"/>
        <v>0</v>
      </c>
      <c r="M17" s="8">
        <f t="shared" si="3"/>
        <v>0</v>
      </c>
      <c r="N17" s="8">
        <f t="shared" si="4"/>
        <v>0</v>
      </c>
      <c r="O17" s="10" t="s">
        <v>43</v>
      </c>
      <c r="T17">
        <v>0</v>
      </c>
      <c r="AC17">
        <v>1</v>
      </c>
    </row>
    <row r="18" spans="1:29" ht="30" customHeight="1" x14ac:dyDescent="0.3">
      <c r="A18" s="10" t="s">
        <v>16</v>
      </c>
      <c r="B18" s="10" t="s">
        <v>233</v>
      </c>
      <c r="C18" s="10" t="s">
        <v>234</v>
      </c>
      <c r="D18" s="10" t="s">
        <v>43</v>
      </c>
      <c r="E18" s="10" t="s">
        <v>27</v>
      </c>
      <c r="F18" s="12">
        <v>1</v>
      </c>
      <c r="G18" s="8"/>
      <c r="H18" s="8">
        <f t="shared" si="0"/>
        <v>0</v>
      </c>
      <c r="I18" s="8"/>
      <c r="J18" s="8">
        <f t="shared" si="1"/>
        <v>0</v>
      </c>
      <c r="K18" s="8"/>
      <c r="L18" s="8">
        <f t="shared" si="2"/>
        <v>0</v>
      </c>
      <c r="M18" s="8">
        <f t="shared" si="3"/>
        <v>0</v>
      </c>
      <c r="N18" s="8">
        <f t="shared" si="4"/>
        <v>0</v>
      </c>
      <c r="O18" s="10" t="s">
        <v>43</v>
      </c>
      <c r="T18">
        <v>0</v>
      </c>
      <c r="AC18">
        <v>1</v>
      </c>
    </row>
    <row r="19" spans="1:29" ht="30" customHeight="1" x14ac:dyDescent="0.3">
      <c r="A19" s="10" t="s">
        <v>16</v>
      </c>
      <c r="B19" s="10" t="s">
        <v>235</v>
      </c>
      <c r="C19" s="10" t="s">
        <v>236</v>
      </c>
      <c r="D19" s="10" t="s">
        <v>237</v>
      </c>
      <c r="E19" s="10" t="s">
        <v>27</v>
      </c>
      <c r="F19" s="12">
        <v>1</v>
      </c>
      <c r="G19" s="8"/>
      <c r="H19" s="8">
        <f t="shared" si="0"/>
        <v>0</v>
      </c>
      <c r="I19" s="8"/>
      <c r="J19" s="8">
        <f t="shared" si="1"/>
        <v>0</v>
      </c>
      <c r="K19" s="8"/>
      <c r="L19" s="8">
        <f t="shared" si="2"/>
        <v>0</v>
      </c>
      <c r="M19" s="8">
        <f t="shared" si="3"/>
        <v>0</v>
      </c>
      <c r="N19" s="8">
        <f t="shared" si="4"/>
        <v>0</v>
      </c>
      <c r="O19" s="10" t="s">
        <v>43</v>
      </c>
      <c r="T19">
        <v>0</v>
      </c>
      <c r="AC19">
        <v>1</v>
      </c>
    </row>
    <row r="20" spans="1:29" ht="30" customHeight="1" x14ac:dyDescent="0.3">
      <c r="A20" s="10" t="s">
        <v>16</v>
      </c>
      <c r="B20" s="10" t="s">
        <v>238</v>
      </c>
      <c r="C20" s="10" t="s">
        <v>239</v>
      </c>
      <c r="D20" s="10" t="s">
        <v>43</v>
      </c>
      <c r="E20" s="10" t="s">
        <v>109</v>
      </c>
      <c r="F20" s="12">
        <v>1</v>
      </c>
      <c r="G20" s="8"/>
      <c r="H20" s="8">
        <f t="shared" ref="H20:H82" si="5">TRUNC(F20*G20,0)</f>
        <v>0</v>
      </c>
      <c r="I20" s="8"/>
      <c r="J20" s="8">
        <f t="shared" ref="J20:J82" si="6">TRUNC(F20*I20,0)</f>
        <v>0</v>
      </c>
      <c r="K20" s="8"/>
      <c r="L20" s="8">
        <f t="shared" ref="L20:L82" si="7">TRUNC(F20*K20,0)</f>
        <v>0</v>
      </c>
      <c r="M20" s="8">
        <f t="shared" ref="M20:M82" si="8">G20+I20+K20</f>
        <v>0</v>
      </c>
      <c r="N20" s="8">
        <f t="shared" ref="N20:N82" si="9">H20+J20+L20</f>
        <v>0</v>
      </c>
      <c r="O20" s="10" t="s">
        <v>43</v>
      </c>
      <c r="T20">
        <v>0</v>
      </c>
      <c r="AC20">
        <v>1</v>
      </c>
    </row>
    <row r="21" spans="1:29" ht="30" customHeight="1" x14ac:dyDescent="0.3">
      <c r="A21" s="10" t="s">
        <v>16</v>
      </c>
      <c r="B21" s="10" t="s">
        <v>240</v>
      </c>
      <c r="C21" s="10" t="s">
        <v>129</v>
      </c>
      <c r="D21" s="10" t="s">
        <v>134</v>
      </c>
      <c r="E21" s="10" t="s">
        <v>32</v>
      </c>
      <c r="F21" s="12">
        <v>64</v>
      </c>
      <c r="G21" s="8"/>
      <c r="H21" s="8">
        <f t="shared" si="5"/>
        <v>0</v>
      </c>
      <c r="I21" s="8"/>
      <c r="J21" s="8">
        <f t="shared" si="6"/>
        <v>0</v>
      </c>
      <c r="K21" s="8"/>
      <c r="L21" s="8">
        <f t="shared" si="7"/>
        <v>0</v>
      </c>
      <c r="M21" s="8">
        <f t="shared" si="8"/>
        <v>0</v>
      </c>
      <c r="N21" s="8">
        <f t="shared" si="9"/>
        <v>0</v>
      </c>
      <c r="O21" s="10" t="s">
        <v>43</v>
      </c>
      <c r="T21">
        <v>0</v>
      </c>
      <c r="AC21">
        <v>1</v>
      </c>
    </row>
    <row r="22" spans="1:29" ht="30" customHeight="1" x14ac:dyDescent="0.3">
      <c r="A22" s="10" t="s">
        <v>16</v>
      </c>
      <c r="B22" s="10" t="s">
        <v>241</v>
      </c>
      <c r="C22" s="10" t="s">
        <v>129</v>
      </c>
      <c r="D22" s="10" t="s">
        <v>136</v>
      </c>
      <c r="E22" s="10" t="s">
        <v>32</v>
      </c>
      <c r="F22" s="12">
        <v>64</v>
      </c>
      <c r="G22" s="8"/>
      <c r="H22" s="8">
        <f t="shared" si="5"/>
        <v>0</v>
      </c>
      <c r="I22" s="8"/>
      <c r="J22" s="8">
        <f t="shared" si="6"/>
        <v>0</v>
      </c>
      <c r="K22" s="8"/>
      <c r="L22" s="8">
        <f t="shared" si="7"/>
        <v>0</v>
      </c>
      <c r="M22" s="8">
        <f t="shared" si="8"/>
        <v>0</v>
      </c>
      <c r="N22" s="8">
        <f t="shared" si="9"/>
        <v>0</v>
      </c>
      <c r="O22" s="10" t="s">
        <v>43</v>
      </c>
      <c r="T22">
        <v>0</v>
      </c>
      <c r="AC22">
        <v>1</v>
      </c>
    </row>
    <row r="23" spans="1:29" ht="30" customHeight="1" x14ac:dyDescent="0.3">
      <c r="A23" s="10" t="s">
        <v>16</v>
      </c>
      <c r="B23" s="10" t="s">
        <v>242</v>
      </c>
      <c r="C23" s="10" t="s">
        <v>138</v>
      </c>
      <c r="D23" s="10" t="s">
        <v>143</v>
      </c>
      <c r="E23" s="10" t="s">
        <v>109</v>
      </c>
      <c r="F23" s="12">
        <v>5</v>
      </c>
      <c r="G23" s="8"/>
      <c r="H23" s="8">
        <f t="shared" si="5"/>
        <v>0</v>
      </c>
      <c r="I23" s="8"/>
      <c r="J23" s="8">
        <f t="shared" si="6"/>
        <v>0</v>
      </c>
      <c r="K23" s="8"/>
      <c r="L23" s="8">
        <f t="shared" si="7"/>
        <v>0</v>
      </c>
      <c r="M23" s="8">
        <f t="shared" si="8"/>
        <v>0</v>
      </c>
      <c r="N23" s="8">
        <f t="shared" si="9"/>
        <v>0</v>
      </c>
      <c r="O23" s="10" t="s">
        <v>43</v>
      </c>
      <c r="T23">
        <v>0</v>
      </c>
      <c r="AC23">
        <v>1</v>
      </c>
    </row>
    <row r="24" spans="1:29" ht="30" customHeight="1" x14ac:dyDescent="0.3">
      <c r="A24" s="10" t="s">
        <v>16</v>
      </c>
      <c r="B24" s="10" t="s">
        <v>243</v>
      </c>
      <c r="C24" s="10" t="s">
        <v>138</v>
      </c>
      <c r="D24" s="10" t="s">
        <v>145</v>
      </c>
      <c r="E24" s="10" t="s">
        <v>109</v>
      </c>
      <c r="F24" s="12">
        <v>5</v>
      </c>
      <c r="G24" s="8"/>
      <c r="H24" s="8">
        <f t="shared" si="5"/>
        <v>0</v>
      </c>
      <c r="I24" s="8"/>
      <c r="J24" s="8">
        <f t="shared" si="6"/>
        <v>0</v>
      </c>
      <c r="K24" s="8"/>
      <c r="L24" s="8">
        <f t="shared" si="7"/>
        <v>0</v>
      </c>
      <c r="M24" s="8">
        <f t="shared" si="8"/>
        <v>0</v>
      </c>
      <c r="N24" s="8">
        <f t="shared" si="9"/>
        <v>0</v>
      </c>
      <c r="O24" s="10" t="s">
        <v>43</v>
      </c>
      <c r="T24">
        <v>0</v>
      </c>
      <c r="AC24">
        <v>1</v>
      </c>
    </row>
    <row r="25" spans="1:29" ht="30" customHeight="1" x14ac:dyDescent="0.3">
      <c r="A25" s="10" t="s">
        <v>16</v>
      </c>
      <c r="B25" s="10" t="s">
        <v>244</v>
      </c>
      <c r="C25" s="10" t="s">
        <v>147</v>
      </c>
      <c r="D25" s="10" t="s">
        <v>143</v>
      </c>
      <c r="E25" s="10" t="s">
        <v>109</v>
      </c>
      <c r="F25" s="12">
        <v>6</v>
      </c>
      <c r="G25" s="8"/>
      <c r="H25" s="8">
        <f t="shared" si="5"/>
        <v>0</v>
      </c>
      <c r="I25" s="8"/>
      <c r="J25" s="8">
        <f t="shared" si="6"/>
        <v>0</v>
      </c>
      <c r="K25" s="8"/>
      <c r="L25" s="8">
        <f t="shared" si="7"/>
        <v>0</v>
      </c>
      <c r="M25" s="8">
        <f t="shared" si="8"/>
        <v>0</v>
      </c>
      <c r="N25" s="8">
        <f t="shared" si="9"/>
        <v>0</v>
      </c>
      <c r="O25" s="10" t="s">
        <v>43</v>
      </c>
      <c r="T25">
        <v>0</v>
      </c>
      <c r="AC25">
        <v>1</v>
      </c>
    </row>
    <row r="26" spans="1:29" ht="30" customHeight="1" x14ac:dyDescent="0.3">
      <c r="A26" s="10" t="s">
        <v>16</v>
      </c>
      <c r="B26" s="10" t="s">
        <v>245</v>
      </c>
      <c r="C26" s="10" t="s">
        <v>147</v>
      </c>
      <c r="D26" s="10" t="s">
        <v>145</v>
      </c>
      <c r="E26" s="10" t="s">
        <v>109</v>
      </c>
      <c r="F26" s="12">
        <v>6</v>
      </c>
      <c r="G26" s="8"/>
      <c r="H26" s="8">
        <f t="shared" si="5"/>
        <v>0</v>
      </c>
      <c r="I26" s="8"/>
      <c r="J26" s="8">
        <f t="shared" si="6"/>
        <v>0</v>
      </c>
      <c r="K26" s="8"/>
      <c r="L26" s="8">
        <f t="shared" si="7"/>
        <v>0</v>
      </c>
      <c r="M26" s="8">
        <f t="shared" si="8"/>
        <v>0</v>
      </c>
      <c r="N26" s="8">
        <f t="shared" si="9"/>
        <v>0</v>
      </c>
      <c r="O26" s="10" t="s">
        <v>43</v>
      </c>
      <c r="T26">
        <v>0</v>
      </c>
      <c r="AC26">
        <v>1</v>
      </c>
    </row>
    <row r="27" spans="1:29" ht="30" customHeight="1" x14ac:dyDescent="0.3">
      <c r="A27" s="10" t="s">
        <v>16</v>
      </c>
      <c r="B27" s="10" t="s">
        <v>246</v>
      </c>
      <c r="C27" s="10" t="s">
        <v>152</v>
      </c>
      <c r="D27" s="10" t="s">
        <v>143</v>
      </c>
      <c r="E27" s="10" t="s">
        <v>57</v>
      </c>
      <c r="F27" s="12">
        <v>22</v>
      </c>
      <c r="G27" s="8"/>
      <c r="H27" s="8">
        <f t="shared" si="5"/>
        <v>0</v>
      </c>
      <c r="I27" s="8"/>
      <c r="J27" s="8">
        <f t="shared" si="6"/>
        <v>0</v>
      </c>
      <c r="K27" s="8"/>
      <c r="L27" s="8">
        <f t="shared" si="7"/>
        <v>0</v>
      </c>
      <c r="M27" s="8">
        <f t="shared" si="8"/>
        <v>0</v>
      </c>
      <c r="N27" s="8">
        <f t="shared" si="9"/>
        <v>0</v>
      </c>
      <c r="O27" s="10" t="s">
        <v>43</v>
      </c>
      <c r="T27">
        <v>0</v>
      </c>
      <c r="AC27">
        <v>1</v>
      </c>
    </row>
    <row r="28" spans="1:29" ht="30" customHeight="1" x14ac:dyDescent="0.3">
      <c r="A28" s="10" t="s">
        <v>16</v>
      </c>
      <c r="B28" s="10" t="s">
        <v>247</v>
      </c>
      <c r="C28" s="10" t="s">
        <v>152</v>
      </c>
      <c r="D28" s="10" t="s">
        <v>145</v>
      </c>
      <c r="E28" s="10" t="s">
        <v>57</v>
      </c>
      <c r="F28" s="12">
        <v>22</v>
      </c>
      <c r="G28" s="8"/>
      <c r="H28" s="8">
        <f t="shared" si="5"/>
        <v>0</v>
      </c>
      <c r="I28" s="8"/>
      <c r="J28" s="8">
        <f t="shared" si="6"/>
        <v>0</v>
      </c>
      <c r="K28" s="8"/>
      <c r="L28" s="8">
        <f t="shared" si="7"/>
        <v>0</v>
      </c>
      <c r="M28" s="8">
        <f t="shared" si="8"/>
        <v>0</v>
      </c>
      <c r="N28" s="8">
        <f t="shared" si="9"/>
        <v>0</v>
      </c>
      <c r="O28" s="10" t="s">
        <v>43</v>
      </c>
      <c r="T28">
        <v>0</v>
      </c>
      <c r="AC28">
        <v>1</v>
      </c>
    </row>
    <row r="29" spans="1:29" ht="30" customHeight="1" x14ac:dyDescent="0.3">
      <c r="A29" s="10" t="s">
        <v>16</v>
      </c>
      <c r="B29" s="10" t="s">
        <v>248</v>
      </c>
      <c r="C29" s="10" t="s">
        <v>157</v>
      </c>
      <c r="D29" s="10" t="s">
        <v>162</v>
      </c>
      <c r="E29" s="10" t="s">
        <v>32</v>
      </c>
      <c r="F29" s="12">
        <v>64</v>
      </c>
      <c r="G29" s="8"/>
      <c r="H29" s="8">
        <f t="shared" si="5"/>
        <v>0</v>
      </c>
      <c r="I29" s="8"/>
      <c r="J29" s="8">
        <f t="shared" si="6"/>
        <v>0</v>
      </c>
      <c r="K29" s="8"/>
      <c r="L29" s="8">
        <f t="shared" si="7"/>
        <v>0</v>
      </c>
      <c r="M29" s="8">
        <f t="shared" si="8"/>
        <v>0</v>
      </c>
      <c r="N29" s="8">
        <f t="shared" si="9"/>
        <v>0</v>
      </c>
      <c r="O29" s="10" t="s">
        <v>43</v>
      </c>
      <c r="T29">
        <v>0</v>
      </c>
      <c r="AC29">
        <v>1</v>
      </c>
    </row>
    <row r="30" spans="1:29" ht="30" customHeight="1" x14ac:dyDescent="0.3">
      <c r="A30" s="10" t="s">
        <v>16</v>
      </c>
      <c r="B30" s="10" t="s">
        <v>249</v>
      </c>
      <c r="C30" s="10" t="s">
        <v>157</v>
      </c>
      <c r="D30" s="10" t="s">
        <v>164</v>
      </c>
      <c r="E30" s="10" t="s">
        <v>32</v>
      </c>
      <c r="F30" s="12">
        <v>64</v>
      </c>
      <c r="G30" s="8"/>
      <c r="H30" s="8">
        <f t="shared" si="5"/>
        <v>0</v>
      </c>
      <c r="I30" s="8"/>
      <c r="J30" s="8">
        <f t="shared" si="6"/>
        <v>0</v>
      </c>
      <c r="K30" s="8"/>
      <c r="L30" s="8">
        <f t="shared" si="7"/>
        <v>0</v>
      </c>
      <c r="M30" s="8">
        <f t="shared" si="8"/>
        <v>0</v>
      </c>
      <c r="N30" s="8">
        <f t="shared" si="9"/>
        <v>0</v>
      </c>
      <c r="O30" s="10" t="s">
        <v>43</v>
      </c>
      <c r="T30">
        <v>0</v>
      </c>
      <c r="AC30">
        <v>1</v>
      </c>
    </row>
    <row r="31" spans="1:29" ht="30" customHeight="1" x14ac:dyDescent="0.3">
      <c r="A31" s="10" t="s">
        <v>16</v>
      </c>
      <c r="B31" s="10" t="s">
        <v>250</v>
      </c>
      <c r="C31" s="10" t="s">
        <v>166</v>
      </c>
      <c r="D31" s="10" t="s">
        <v>167</v>
      </c>
      <c r="E31" s="10" t="s">
        <v>32</v>
      </c>
      <c r="F31" s="12">
        <v>8</v>
      </c>
      <c r="G31" s="8"/>
      <c r="H31" s="8">
        <f t="shared" si="5"/>
        <v>0</v>
      </c>
      <c r="I31" s="8"/>
      <c r="J31" s="8">
        <f t="shared" si="6"/>
        <v>0</v>
      </c>
      <c r="K31" s="8"/>
      <c r="L31" s="8">
        <f t="shared" si="7"/>
        <v>0</v>
      </c>
      <c r="M31" s="8">
        <f t="shared" si="8"/>
        <v>0</v>
      </c>
      <c r="N31" s="8">
        <f t="shared" si="9"/>
        <v>0</v>
      </c>
      <c r="O31" s="10" t="s">
        <v>43</v>
      </c>
      <c r="T31">
        <v>0</v>
      </c>
      <c r="AC31">
        <v>1</v>
      </c>
    </row>
    <row r="32" spans="1:29" ht="30" customHeight="1" x14ac:dyDescent="0.3">
      <c r="A32" s="10" t="s">
        <v>16</v>
      </c>
      <c r="B32" s="10" t="s">
        <v>251</v>
      </c>
      <c r="C32" s="10" t="s">
        <v>169</v>
      </c>
      <c r="D32" s="10" t="s">
        <v>170</v>
      </c>
      <c r="E32" s="10" t="s">
        <v>109</v>
      </c>
      <c r="F32" s="12">
        <v>2</v>
      </c>
      <c r="G32" s="8"/>
      <c r="H32" s="8">
        <f t="shared" si="5"/>
        <v>0</v>
      </c>
      <c r="I32" s="8"/>
      <c r="J32" s="8">
        <f t="shared" si="6"/>
        <v>0</v>
      </c>
      <c r="K32" s="8"/>
      <c r="L32" s="8">
        <f t="shared" si="7"/>
        <v>0</v>
      </c>
      <c r="M32" s="8">
        <f t="shared" si="8"/>
        <v>0</v>
      </c>
      <c r="N32" s="8">
        <f t="shared" si="9"/>
        <v>0</v>
      </c>
      <c r="O32" s="10" t="s">
        <v>43</v>
      </c>
      <c r="T32">
        <v>0</v>
      </c>
      <c r="AC32">
        <v>1</v>
      </c>
    </row>
    <row r="33" spans="1:29" ht="30" customHeight="1" x14ac:dyDescent="0.3">
      <c r="A33" s="10" t="s">
        <v>16</v>
      </c>
      <c r="B33" s="10" t="s">
        <v>252</v>
      </c>
      <c r="C33" s="10" t="s">
        <v>172</v>
      </c>
      <c r="D33" s="10" t="s">
        <v>170</v>
      </c>
      <c r="E33" s="10" t="s">
        <v>109</v>
      </c>
      <c r="F33" s="12">
        <v>2</v>
      </c>
      <c r="G33" s="8"/>
      <c r="H33" s="8">
        <f t="shared" si="5"/>
        <v>0</v>
      </c>
      <c r="I33" s="8"/>
      <c r="J33" s="8">
        <f t="shared" si="6"/>
        <v>0</v>
      </c>
      <c r="K33" s="8"/>
      <c r="L33" s="8">
        <f t="shared" si="7"/>
        <v>0</v>
      </c>
      <c r="M33" s="8">
        <f t="shared" si="8"/>
        <v>0</v>
      </c>
      <c r="N33" s="8">
        <f t="shared" si="9"/>
        <v>0</v>
      </c>
      <c r="O33" s="10" t="s">
        <v>43</v>
      </c>
      <c r="T33">
        <v>0</v>
      </c>
      <c r="AC33">
        <v>1</v>
      </c>
    </row>
    <row r="34" spans="1:29" ht="30" customHeight="1" x14ac:dyDescent="0.3">
      <c r="A34" s="10" t="s">
        <v>16</v>
      </c>
      <c r="B34" s="10" t="s">
        <v>253</v>
      </c>
      <c r="C34" s="10" t="s">
        <v>174</v>
      </c>
      <c r="D34" s="10" t="s">
        <v>170</v>
      </c>
      <c r="E34" s="10" t="s">
        <v>109</v>
      </c>
      <c r="F34" s="12">
        <v>1</v>
      </c>
      <c r="G34" s="8"/>
      <c r="H34" s="8">
        <f t="shared" si="5"/>
        <v>0</v>
      </c>
      <c r="I34" s="8"/>
      <c r="J34" s="8">
        <f t="shared" si="6"/>
        <v>0</v>
      </c>
      <c r="K34" s="8"/>
      <c r="L34" s="8">
        <f t="shared" si="7"/>
        <v>0</v>
      </c>
      <c r="M34" s="8">
        <f t="shared" si="8"/>
        <v>0</v>
      </c>
      <c r="N34" s="8">
        <f t="shared" si="9"/>
        <v>0</v>
      </c>
      <c r="O34" s="10" t="s">
        <v>43</v>
      </c>
      <c r="T34">
        <v>0</v>
      </c>
      <c r="AC34">
        <v>1</v>
      </c>
    </row>
    <row r="35" spans="1:29" ht="30" customHeight="1" x14ac:dyDescent="0.3">
      <c r="A35" s="10" t="s">
        <v>16</v>
      </c>
      <c r="B35" s="10" t="s">
        <v>254</v>
      </c>
      <c r="C35" s="10" t="s">
        <v>176</v>
      </c>
      <c r="D35" s="10" t="s">
        <v>177</v>
      </c>
      <c r="E35" s="10" t="s">
        <v>32</v>
      </c>
      <c r="F35" s="12">
        <v>8</v>
      </c>
      <c r="G35" s="8"/>
      <c r="H35" s="8">
        <f t="shared" si="5"/>
        <v>0</v>
      </c>
      <c r="I35" s="8"/>
      <c r="J35" s="8">
        <f t="shared" si="6"/>
        <v>0</v>
      </c>
      <c r="K35" s="8"/>
      <c r="L35" s="8">
        <f t="shared" si="7"/>
        <v>0</v>
      </c>
      <c r="M35" s="8">
        <f t="shared" si="8"/>
        <v>0</v>
      </c>
      <c r="N35" s="8">
        <f t="shared" si="9"/>
        <v>0</v>
      </c>
      <c r="O35" s="10" t="s">
        <v>43</v>
      </c>
      <c r="T35">
        <v>0</v>
      </c>
      <c r="AC35">
        <v>1</v>
      </c>
    </row>
    <row r="36" spans="1:29" ht="30" customHeight="1" x14ac:dyDescent="0.3">
      <c r="A36" s="10" t="s">
        <v>16</v>
      </c>
      <c r="B36" s="10" t="s">
        <v>255</v>
      </c>
      <c r="C36" s="10" t="s">
        <v>179</v>
      </c>
      <c r="D36" s="10" t="s">
        <v>180</v>
      </c>
      <c r="E36" s="10" t="s">
        <v>57</v>
      </c>
      <c r="F36" s="12">
        <v>2</v>
      </c>
      <c r="G36" s="8"/>
      <c r="H36" s="8">
        <f t="shared" si="5"/>
        <v>0</v>
      </c>
      <c r="I36" s="8"/>
      <c r="J36" s="8">
        <f t="shared" si="6"/>
        <v>0</v>
      </c>
      <c r="K36" s="8"/>
      <c r="L36" s="8">
        <f t="shared" si="7"/>
        <v>0</v>
      </c>
      <c r="M36" s="8">
        <f t="shared" si="8"/>
        <v>0</v>
      </c>
      <c r="N36" s="8">
        <f t="shared" si="9"/>
        <v>0</v>
      </c>
      <c r="O36" s="10" t="s">
        <v>43</v>
      </c>
      <c r="T36">
        <v>0</v>
      </c>
      <c r="AC36">
        <v>1</v>
      </c>
    </row>
    <row r="37" spans="1:29" ht="30" customHeight="1" x14ac:dyDescent="0.3">
      <c r="A37" s="10" t="s">
        <v>16</v>
      </c>
      <c r="B37" s="10" t="s">
        <v>256</v>
      </c>
      <c r="C37" s="10" t="s">
        <v>182</v>
      </c>
      <c r="D37" s="10" t="s">
        <v>43</v>
      </c>
      <c r="E37" s="10" t="s">
        <v>183</v>
      </c>
      <c r="F37" s="12">
        <v>1</v>
      </c>
      <c r="G37" s="8"/>
      <c r="H37" s="8">
        <f t="shared" si="5"/>
        <v>0</v>
      </c>
      <c r="I37" s="8"/>
      <c r="J37" s="8">
        <f t="shared" si="6"/>
        <v>0</v>
      </c>
      <c r="K37" s="8"/>
      <c r="L37" s="8">
        <f t="shared" si="7"/>
        <v>0</v>
      </c>
      <c r="M37" s="8">
        <f t="shared" si="8"/>
        <v>0</v>
      </c>
      <c r="N37" s="8">
        <f t="shared" si="9"/>
        <v>0</v>
      </c>
      <c r="O37" s="10" t="s">
        <v>43</v>
      </c>
      <c r="T37">
        <v>0</v>
      </c>
      <c r="AC37">
        <v>1</v>
      </c>
    </row>
    <row r="38" spans="1:29" ht="30" customHeight="1" x14ac:dyDescent="0.3">
      <c r="A38" s="10" t="s">
        <v>16</v>
      </c>
      <c r="B38" s="10" t="s">
        <v>257</v>
      </c>
      <c r="C38" s="10" t="s">
        <v>185</v>
      </c>
      <c r="D38" s="10" t="s">
        <v>186</v>
      </c>
      <c r="E38" s="10" t="s">
        <v>187</v>
      </c>
      <c r="F38" s="12">
        <v>1</v>
      </c>
      <c r="G38" s="8"/>
      <c r="H38" s="8">
        <f t="shared" si="5"/>
        <v>0</v>
      </c>
      <c r="I38" s="8"/>
      <c r="J38" s="8">
        <f t="shared" si="6"/>
        <v>0</v>
      </c>
      <c r="K38" s="8"/>
      <c r="L38" s="8">
        <f t="shared" si="7"/>
        <v>0</v>
      </c>
      <c r="M38" s="8">
        <f t="shared" si="8"/>
        <v>0</v>
      </c>
      <c r="N38" s="8">
        <f t="shared" si="9"/>
        <v>0</v>
      </c>
      <c r="O38" s="10" t="s">
        <v>43</v>
      </c>
      <c r="T38">
        <v>0</v>
      </c>
      <c r="AC38">
        <v>1</v>
      </c>
    </row>
    <row r="39" spans="1:29" ht="30" customHeight="1" x14ac:dyDescent="0.3">
      <c r="A39" s="10" t="s">
        <v>16</v>
      </c>
      <c r="B39" s="10" t="s">
        <v>258</v>
      </c>
      <c r="C39" s="10" t="s">
        <v>189</v>
      </c>
      <c r="D39" s="10" t="s">
        <v>190</v>
      </c>
      <c r="E39" s="10" t="s">
        <v>32</v>
      </c>
      <c r="F39" s="12">
        <v>64</v>
      </c>
      <c r="G39" s="8"/>
      <c r="H39" s="8">
        <f t="shared" si="5"/>
        <v>0</v>
      </c>
      <c r="I39" s="8"/>
      <c r="J39" s="8">
        <f t="shared" si="6"/>
        <v>0</v>
      </c>
      <c r="K39" s="8"/>
      <c r="L39" s="8">
        <f t="shared" si="7"/>
        <v>0</v>
      </c>
      <c r="M39" s="8">
        <f t="shared" si="8"/>
        <v>0</v>
      </c>
      <c r="N39" s="8">
        <f t="shared" si="9"/>
        <v>0</v>
      </c>
      <c r="O39" s="10" t="s">
        <v>43</v>
      </c>
      <c r="T39">
        <v>0</v>
      </c>
      <c r="AC39">
        <v>1</v>
      </c>
    </row>
    <row r="40" spans="1:29" ht="30" customHeight="1" x14ac:dyDescent="0.3">
      <c r="A40" s="10" t="s">
        <v>16</v>
      </c>
      <c r="B40" s="10" t="s">
        <v>259</v>
      </c>
      <c r="C40" s="10" t="s">
        <v>260</v>
      </c>
      <c r="D40" s="10" t="s">
        <v>261</v>
      </c>
      <c r="E40" s="10" t="s">
        <v>32</v>
      </c>
      <c r="F40" s="12">
        <v>6</v>
      </c>
      <c r="G40" s="8"/>
      <c r="H40" s="8">
        <f t="shared" si="5"/>
        <v>0</v>
      </c>
      <c r="I40" s="8"/>
      <c r="J40" s="8">
        <f t="shared" si="6"/>
        <v>0</v>
      </c>
      <c r="K40" s="8"/>
      <c r="L40" s="8">
        <f t="shared" si="7"/>
        <v>0</v>
      </c>
      <c r="M40" s="8">
        <f t="shared" si="8"/>
        <v>0</v>
      </c>
      <c r="N40" s="8">
        <f t="shared" si="9"/>
        <v>0</v>
      </c>
      <c r="O40" s="10" t="s">
        <v>43</v>
      </c>
      <c r="T40">
        <v>0</v>
      </c>
      <c r="AC40">
        <v>1</v>
      </c>
    </row>
    <row r="41" spans="1:29" ht="30" customHeight="1" x14ac:dyDescent="0.3">
      <c r="A41" s="10" t="s">
        <v>16</v>
      </c>
      <c r="B41" s="10" t="s">
        <v>262</v>
      </c>
      <c r="C41" s="10" t="s">
        <v>192</v>
      </c>
      <c r="D41" s="10" t="s">
        <v>193</v>
      </c>
      <c r="E41" s="10" t="s">
        <v>32</v>
      </c>
      <c r="F41" s="12">
        <v>70</v>
      </c>
      <c r="G41" s="8"/>
      <c r="H41" s="8">
        <f t="shared" si="5"/>
        <v>0</v>
      </c>
      <c r="I41" s="8"/>
      <c r="J41" s="8">
        <f t="shared" si="6"/>
        <v>0</v>
      </c>
      <c r="K41" s="8"/>
      <c r="L41" s="8">
        <f t="shared" si="7"/>
        <v>0</v>
      </c>
      <c r="M41" s="8">
        <f t="shared" si="8"/>
        <v>0</v>
      </c>
      <c r="N41" s="8">
        <f t="shared" si="9"/>
        <v>0</v>
      </c>
      <c r="O41" s="10" t="s">
        <v>43</v>
      </c>
      <c r="T41">
        <v>0</v>
      </c>
      <c r="AC41">
        <v>1</v>
      </c>
    </row>
    <row r="42" spans="1:29" ht="30" customHeight="1" x14ac:dyDescent="0.3">
      <c r="A42" s="10" t="s">
        <v>16</v>
      </c>
      <c r="B42" s="10" t="s">
        <v>263</v>
      </c>
      <c r="C42" s="10" t="s">
        <v>195</v>
      </c>
      <c r="D42" s="10" t="s">
        <v>193</v>
      </c>
      <c r="E42" s="10" t="s">
        <v>109</v>
      </c>
      <c r="F42" s="12">
        <v>3</v>
      </c>
      <c r="G42" s="8"/>
      <c r="H42" s="8">
        <f t="shared" si="5"/>
        <v>0</v>
      </c>
      <c r="I42" s="8"/>
      <c r="J42" s="8">
        <f t="shared" si="6"/>
        <v>0</v>
      </c>
      <c r="K42" s="8"/>
      <c r="L42" s="8">
        <f t="shared" si="7"/>
        <v>0</v>
      </c>
      <c r="M42" s="8">
        <f t="shared" si="8"/>
        <v>0</v>
      </c>
      <c r="N42" s="8">
        <f t="shared" si="9"/>
        <v>0</v>
      </c>
      <c r="O42" s="10" t="s">
        <v>43</v>
      </c>
      <c r="T42">
        <v>0</v>
      </c>
      <c r="AC42">
        <v>1</v>
      </c>
    </row>
    <row r="43" spans="1:29" ht="30" customHeight="1" x14ac:dyDescent="0.3">
      <c r="A43" s="10" t="s">
        <v>16</v>
      </c>
      <c r="B43" s="10" t="s">
        <v>264</v>
      </c>
      <c r="C43" s="10" t="s">
        <v>197</v>
      </c>
      <c r="D43" s="10" t="s">
        <v>198</v>
      </c>
      <c r="E43" s="10" t="s">
        <v>27</v>
      </c>
      <c r="F43" s="12">
        <v>1</v>
      </c>
      <c r="G43" s="8"/>
      <c r="H43" s="8">
        <f t="shared" si="5"/>
        <v>0</v>
      </c>
      <c r="I43" s="8"/>
      <c r="J43" s="8">
        <f t="shared" si="6"/>
        <v>0</v>
      </c>
      <c r="K43" s="8"/>
      <c r="L43" s="8">
        <f t="shared" si="7"/>
        <v>0</v>
      </c>
      <c r="M43" s="8">
        <f t="shared" si="8"/>
        <v>0</v>
      </c>
      <c r="N43" s="8">
        <f t="shared" si="9"/>
        <v>0</v>
      </c>
      <c r="O43" s="10" t="s">
        <v>43</v>
      </c>
      <c r="T43">
        <v>0</v>
      </c>
      <c r="AC43">
        <v>1</v>
      </c>
    </row>
    <row r="44" spans="1:29" ht="30" customHeight="1" x14ac:dyDescent="0.3">
      <c r="A44" s="10" t="s">
        <v>16</v>
      </c>
      <c r="B44" s="10" t="s">
        <v>265</v>
      </c>
      <c r="C44" s="10" t="s">
        <v>200</v>
      </c>
      <c r="D44" s="10" t="s">
        <v>198</v>
      </c>
      <c r="E44" s="10" t="s">
        <v>27</v>
      </c>
      <c r="F44" s="12">
        <v>1</v>
      </c>
      <c r="G44" s="8"/>
      <c r="H44" s="8">
        <f t="shared" si="5"/>
        <v>0</v>
      </c>
      <c r="I44" s="8"/>
      <c r="J44" s="8">
        <f t="shared" si="6"/>
        <v>0</v>
      </c>
      <c r="K44" s="8"/>
      <c r="L44" s="8">
        <f t="shared" si="7"/>
        <v>0</v>
      </c>
      <c r="M44" s="8">
        <f t="shared" si="8"/>
        <v>0</v>
      </c>
      <c r="N44" s="8">
        <f t="shared" si="9"/>
        <v>0</v>
      </c>
      <c r="O44" s="10" t="s">
        <v>43</v>
      </c>
      <c r="T44">
        <v>0</v>
      </c>
      <c r="AC44">
        <v>1</v>
      </c>
    </row>
    <row r="45" spans="1:29" ht="30" customHeight="1" x14ac:dyDescent="0.3">
      <c r="A45" s="10" t="s">
        <v>16</v>
      </c>
      <c r="B45" s="10" t="s">
        <v>266</v>
      </c>
      <c r="C45" s="10" t="s">
        <v>267</v>
      </c>
      <c r="D45" s="10" t="s">
        <v>268</v>
      </c>
      <c r="E45" s="10" t="s">
        <v>109</v>
      </c>
      <c r="F45" s="12">
        <v>1</v>
      </c>
      <c r="G45" s="8"/>
      <c r="H45" s="8">
        <f t="shared" si="5"/>
        <v>0</v>
      </c>
      <c r="I45" s="8"/>
      <c r="J45" s="8">
        <f t="shared" si="6"/>
        <v>0</v>
      </c>
      <c r="K45" s="8"/>
      <c r="L45" s="8">
        <f t="shared" si="7"/>
        <v>0</v>
      </c>
      <c r="M45" s="8">
        <f t="shared" si="8"/>
        <v>0</v>
      </c>
      <c r="N45" s="8">
        <f t="shared" si="9"/>
        <v>0</v>
      </c>
      <c r="O45" s="10" t="s">
        <v>43</v>
      </c>
      <c r="P45" s="66"/>
      <c r="T45">
        <v>0</v>
      </c>
      <c r="AC45">
        <v>1</v>
      </c>
    </row>
    <row r="46" spans="1:29" ht="30" customHeight="1" x14ac:dyDescent="0.3">
      <c r="A46" s="10"/>
      <c r="B46" s="10"/>
      <c r="C46" s="10" t="s">
        <v>841</v>
      </c>
      <c r="D46" s="10"/>
      <c r="E46" s="10" t="s">
        <v>842</v>
      </c>
      <c r="F46" s="12">
        <v>1</v>
      </c>
      <c r="G46" s="8"/>
      <c r="H46" s="8">
        <f t="shared" si="5"/>
        <v>0</v>
      </c>
      <c r="I46" s="8"/>
      <c r="J46" s="8">
        <f t="shared" si="6"/>
        <v>0</v>
      </c>
      <c r="K46" s="8"/>
      <c r="L46" s="8">
        <f t="shared" si="7"/>
        <v>0</v>
      </c>
      <c r="M46" s="8"/>
      <c r="N46" s="8">
        <f t="shared" si="9"/>
        <v>0</v>
      </c>
      <c r="O46" s="10"/>
      <c r="P46" s="66"/>
    </row>
    <row r="47" spans="1:29" ht="30" customHeight="1" x14ac:dyDescent="0.3">
      <c r="A47" s="10" t="s">
        <v>16</v>
      </c>
      <c r="B47" s="10" t="s">
        <v>269</v>
      </c>
      <c r="C47" s="63" t="s">
        <v>839</v>
      </c>
      <c r="D47" s="63" t="s">
        <v>43</v>
      </c>
      <c r="E47" s="63" t="s">
        <v>43</v>
      </c>
      <c r="F47" s="64">
        <v>0</v>
      </c>
      <c r="G47" s="65"/>
      <c r="H47" s="65">
        <f t="shared" si="5"/>
        <v>0</v>
      </c>
      <c r="I47" s="65"/>
      <c r="J47" s="65">
        <f t="shared" si="6"/>
        <v>0</v>
      </c>
      <c r="K47" s="65"/>
      <c r="L47" s="65">
        <f t="shared" si="7"/>
        <v>0</v>
      </c>
      <c r="M47" s="65">
        <f t="shared" si="8"/>
        <v>0</v>
      </c>
      <c r="N47" s="65">
        <f t="shared" si="9"/>
        <v>0</v>
      </c>
      <c r="O47" s="67">
        <f>SUM(N49:N96)</f>
        <v>0</v>
      </c>
      <c r="T47">
        <v>0</v>
      </c>
      <c r="AC47">
        <v>1</v>
      </c>
    </row>
    <row r="48" spans="1:29" ht="30" customHeight="1" x14ac:dyDescent="0.3">
      <c r="A48" s="10" t="s">
        <v>16</v>
      </c>
      <c r="B48" s="10" t="s">
        <v>271</v>
      </c>
      <c r="C48" s="10" t="s">
        <v>272</v>
      </c>
      <c r="D48" s="10" t="s">
        <v>43</v>
      </c>
      <c r="E48" s="10" t="s">
        <v>43</v>
      </c>
      <c r="F48" s="12">
        <v>0</v>
      </c>
      <c r="G48" s="8"/>
      <c r="H48" s="8">
        <f t="shared" si="5"/>
        <v>0</v>
      </c>
      <c r="I48" s="8"/>
      <c r="J48" s="8">
        <f t="shared" si="6"/>
        <v>0</v>
      </c>
      <c r="K48" s="8"/>
      <c r="L48" s="8">
        <f t="shared" si="7"/>
        <v>0</v>
      </c>
      <c r="M48" s="8">
        <f t="shared" si="8"/>
        <v>0</v>
      </c>
      <c r="N48" s="8">
        <f t="shared" si="9"/>
        <v>0</v>
      </c>
      <c r="O48" s="10" t="s">
        <v>43</v>
      </c>
      <c r="T48">
        <v>0</v>
      </c>
      <c r="AC48">
        <v>1</v>
      </c>
    </row>
    <row r="49" spans="1:29" ht="30" customHeight="1" x14ac:dyDescent="0.3">
      <c r="A49" s="10" t="s">
        <v>16</v>
      </c>
      <c r="B49" s="10" t="s">
        <v>273</v>
      </c>
      <c r="C49" s="10" t="s">
        <v>832</v>
      </c>
      <c r="D49" s="10" t="s">
        <v>831</v>
      </c>
      <c r="E49" s="10" t="s">
        <v>27</v>
      </c>
      <c r="F49" s="12">
        <v>1</v>
      </c>
      <c r="G49" s="8"/>
      <c r="H49" s="8">
        <f t="shared" si="5"/>
        <v>0</v>
      </c>
      <c r="I49" s="8"/>
      <c r="J49" s="8">
        <f t="shared" si="6"/>
        <v>0</v>
      </c>
      <c r="K49" s="8"/>
      <c r="L49" s="8">
        <f t="shared" si="7"/>
        <v>0</v>
      </c>
      <c r="M49" s="8">
        <f t="shared" si="8"/>
        <v>0</v>
      </c>
      <c r="N49" s="8">
        <f t="shared" si="9"/>
        <v>0</v>
      </c>
      <c r="O49" s="80" t="s">
        <v>826</v>
      </c>
      <c r="T49">
        <v>0</v>
      </c>
      <c r="AC49">
        <v>1</v>
      </c>
    </row>
    <row r="50" spans="1:29" ht="30" customHeight="1" x14ac:dyDescent="0.3">
      <c r="A50" s="10" t="s">
        <v>16</v>
      </c>
      <c r="B50" s="10" t="s">
        <v>276</v>
      </c>
      <c r="C50" s="10" t="s">
        <v>277</v>
      </c>
      <c r="D50" s="10" t="s">
        <v>767</v>
      </c>
      <c r="E50" s="10" t="s">
        <v>27</v>
      </c>
      <c r="F50" s="12">
        <v>1</v>
      </c>
      <c r="G50" s="8"/>
      <c r="H50" s="8">
        <f t="shared" si="5"/>
        <v>0</v>
      </c>
      <c r="I50" s="8"/>
      <c r="J50" s="8">
        <f t="shared" si="6"/>
        <v>0</v>
      </c>
      <c r="K50" s="8"/>
      <c r="L50" s="8">
        <f t="shared" si="7"/>
        <v>0</v>
      </c>
      <c r="M50" s="8">
        <f t="shared" si="8"/>
        <v>0</v>
      </c>
      <c r="N50" s="8">
        <f t="shared" si="9"/>
        <v>0</v>
      </c>
      <c r="O50" s="80" t="s">
        <v>826</v>
      </c>
      <c r="T50">
        <v>0</v>
      </c>
      <c r="AC50">
        <v>1</v>
      </c>
    </row>
    <row r="51" spans="1:29" ht="30" customHeight="1" x14ac:dyDescent="0.3">
      <c r="A51" s="10" t="s">
        <v>16</v>
      </c>
      <c r="B51" s="10" t="s">
        <v>279</v>
      </c>
      <c r="C51" s="10" t="s">
        <v>766</v>
      </c>
      <c r="D51" s="10" t="s">
        <v>768</v>
      </c>
      <c r="E51" s="10" t="s">
        <v>27</v>
      </c>
      <c r="F51" s="12">
        <v>3</v>
      </c>
      <c r="G51" s="8"/>
      <c r="H51" s="8">
        <f t="shared" si="5"/>
        <v>0</v>
      </c>
      <c r="I51" s="8"/>
      <c r="J51" s="8">
        <f t="shared" si="6"/>
        <v>0</v>
      </c>
      <c r="K51" s="8"/>
      <c r="L51" s="8">
        <f t="shared" si="7"/>
        <v>0</v>
      </c>
      <c r="M51" s="8">
        <f t="shared" si="8"/>
        <v>0</v>
      </c>
      <c r="N51" s="8">
        <f t="shared" si="9"/>
        <v>0</v>
      </c>
      <c r="O51" s="80" t="s">
        <v>826</v>
      </c>
      <c r="T51">
        <v>0</v>
      </c>
      <c r="AC51">
        <v>1</v>
      </c>
    </row>
    <row r="52" spans="1:29" ht="30" customHeight="1" x14ac:dyDescent="0.3">
      <c r="A52" s="10" t="s">
        <v>16</v>
      </c>
      <c r="B52" s="10" t="s">
        <v>282</v>
      </c>
      <c r="C52" s="73" t="s">
        <v>216</v>
      </c>
      <c r="D52" s="73" t="s">
        <v>43</v>
      </c>
      <c r="E52" s="73" t="s">
        <v>109</v>
      </c>
      <c r="F52" s="74">
        <v>0</v>
      </c>
      <c r="G52" s="75"/>
      <c r="H52" s="75">
        <f t="shared" si="5"/>
        <v>0</v>
      </c>
      <c r="I52" s="75"/>
      <c r="J52" s="75">
        <f t="shared" si="6"/>
        <v>0</v>
      </c>
      <c r="K52" s="75"/>
      <c r="L52" s="75">
        <f t="shared" si="7"/>
        <v>0</v>
      </c>
      <c r="M52" s="75">
        <f t="shared" si="8"/>
        <v>0</v>
      </c>
      <c r="N52" s="75">
        <f t="shared" si="9"/>
        <v>0</v>
      </c>
      <c r="O52" s="80" t="s">
        <v>826</v>
      </c>
      <c r="P52" s="66">
        <f>N49+N50+N51+N52</f>
        <v>0</v>
      </c>
      <c r="T52">
        <v>0</v>
      </c>
      <c r="AC52">
        <v>1</v>
      </c>
    </row>
    <row r="53" spans="1:29" ht="30" customHeight="1" x14ac:dyDescent="0.3">
      <c r="A53" s="10" t="s">
        <v>16</v>
      </c>
      <c r="B53" s="10" t="s">
        <v>285</v>
      </c>
      <c r="C53" s="10" t="s">
        <v>286</v>
      </c>
      <c r="D53" s="10" t="s">
        <v>43</v>
      </c>
      <c r="E53" s="10" t="s">
        <v>109</v>
      </c>
      <c r="F53" s="12">
        <v>4</v>
      </c>
      <c r="G53" s="8"/>
      <c r="H53" s="8">
        <f t="shared" si="5"/>
        <v>0</v>
      </c>
      <c r="I53" s="8"/>
      <c r="J53" s="8">
        <f t="shared" si="6"/>
        <v>0</v>
      </c>
      <c r="K53" s="8"/>
      <c r="L53" s="8">
        <f t="shared" si="7"/>
        <v>0</v>
      </c>
      <c r="M53" s="8">
        <f t="shared" si="8"/>
        <v>0</v>
      </c>
      <c r="N53" s="8">
        <f t="shared" si="9"/>
        <v>0</v>
      </c>
      <c r="O53" s="85"/>
      <c r="P53" s="89"/>
      <c r="T53">
        <v>0</v>
      </c>
      <c r="AC53">
        <v>1</v>
      </c>
    </row>
    <row r="54" spans="1:29" ht="30" customHeight="1" x14ac:dyDescent="0.3">
      <c r="A54" s="10" t="s">
        <v>16</v>
      </c>
      <c r="B54" s="10" t="s">
        <v>289</v>
      </c>
      <c r="C54" s="10" t="s">
        <v>290</v>
      </c>
      <c r="D54" s="10" t="s">
        <v>43</v>
      </c>
      <c r="E54" s="10" t="s">
        <v>109</v>
      </c>
      <c r="F54" s="12">
        <v>4</v>
      </c>
      <c r="G54" s="8"/>
      <c r="H54" s="8">
        <f t="shared" si="5"/>
        <v>0</v>
      </c>
      <c r="I54" s="8"/>
      <c r="J54" s="8">
        <f t="shared" si="6"/>
        <v>0</v>
      </c>
      <c r="K54" s="8"/>
      <c r="L54" s="8">
        <f t="shared" si="7"/>
        <v>0</v>
      </c>
      <c r="M54" s="8">
        <f t="shared" si="8"/>
        <v>0</v>
      </c>
      <c r="N54" s="8">
        <f t="shared" si="9"/>
        <v>0</v>
      </c>
      <c r="O54" s="85"/>
      <c r="P54" s="88"/>
      <c r="T54">
        <v>0</v>
      </c>
      <c r="AC54">
        <v>1</v>
      </c>
    </row>
    <row r="55" spans="1:29" ht="30" customHeight="1" x14ac:dyDescent="0.3">
      <c r="A55" s="10" t="s">
        <v>16</v>
      </c>
      <c r="B55" s="10" t="s">
        <v>291</v>
      </c>
      <c r="C55" s="10" t="s">
        <v>769</v>
      </c>
      <c r="D55" s="10" t="s">
        <v>770</v>
      </c>
      <c r="E55" s="10" t="s">
        <v>119</v>
      </c>
      <c r="F55" s="12">
        <v>118</v>
      </c>
      <c r="G55" s="8"/>
      <c r="H55" s="8">
        <f t="shared" si="5"/>
        <v>0</v>
      </c>
      <c r="I55" s="8"/>
      <c r="J55" s="8">
        <f t="shared" si="6"/>
        <v>0</v>
      </c>
      <c r="K55" s="8"/>
      <c r="L55" s="8">
        <f t="shared" si="7"/>
        <v>0</v>
      </c>
      <c r="M55" s="8">
        <f t="shared" si="8"/>
        <v>0</v>
      </c>
      <c r="N55" s="8">
        <f t="shared" si="9"/>
        <v>0</v>
      </c>
      <c r="O55" s="10" t="s">
        <v>43</v>
      </c>
      <c r="T55">
        <v>0</v>
      </c>
      <c r="AC55">
        <v>1</v>
      </c>
    </row>
    <row r="56" spans="1:29" ht="30" customHeight="1" x14ac:dyDescent="0.3">
      <c r="A56" s="10" t="s">
        <v>16</v>
      </c>
      <c r="B56" s="10" t="s">
        <v>293</v>
      </c>
      <c r="C56" s="10" t="s">
        <v>771</v>
      </c>
      <c r="D56" s="10"/>
      <c r="E56" s="10" t="s">
        <v>119</v>
      </c>
      <c r="F56" s="12">
        <v>4</v>
      </c>
      <c r="G56" s="8"/>
      <c r="H56" s="8">
        <f t="shared" si="5"/>
        <v>0</v>
      </c>
      <c r="I56" s="8"/>
      <c r="J56" s="8">
        <f t="shared" si="6"/>
        <v>0</v>
      </c>
      <c r="K56" s="8"/>
      <c r="L56" s="8">
        <f t="shared" si="7"/>
        <v>0</v>
      </c>
      <c r="M56" s="8">
        <f t="shared" si="8"/>
        <v>0</v>
      </c>
      <c r="N56" s="8">
        <f t="shared" si="9"/>
        <v>0</v>
      </c>
      <c r="O56" s="10" t="s">
        <v>43</v>
      </c>
      <c r="T56">
        <v>0</v>
      </c>
      <c r="AC56">
        <v>1</v>
      </c>
    </row>
    <row r="57" spans="1:29" ht="30" customHeight="1" x14ac:dyDescent="0.3">
      <c r="A57" s="10" t="s">
        <v>16</v>
      </c>
      <c r="B57" s="10" t="s">
        <v>295</v>
      </c>
      <c r="C57" s="10" t="s">
        <v>772</v>
      </c>
      <c r="D57" s="10"/>
      <c r="E57" s="10" t="s">
        <v>119</v>
      </c>
      <c r="F57" s="12">
        <v>4</v>
      </c>
      <c r="G57" s="8"/>
      <c r="H57" s="8">
        <f t="shared" si="5"/>
        <v>0</v>
      </c>
      <c r="I57" s="8"/>
      <c r="J57" s="8">
        <f t="shared" si="6"/>
        <v>0</v>
      </c>
      <c r="K57" s="8"/>
      <c r="L57" s="8">
        <f t="shared" si="7"/>
        <v>0</v>
      </c>
      <c r="M57" s="8">
        <f t="shared" si="8"/>
        <v>0</v>
      </c>
      <c r="N57" s="8">
        <f t="shared" si="9"/>
        <v>0</v>
      </c>
      <c r="O57" s="10" t="s">
        <v>43</v>
      </c>
      <c r="T57">
        <v>0</v>
      </c>
      <c r="AC57">
        <v>1</v>
      </c>
    </row>
    <row r="58" spans="1:29" ht="30" customHeight="1" x14ac:dyDescent="0.3">
      <c r="A58" s="10" t="s">
        <v>16</v>
      </c>
      <c r="B58" s="10" t="s">
        <v>296</v>
      </c>
      <c r="C58" s="10" t="s">
        <v>773</v>
      </c>
      <c r="D58" s="10"/>
      <c r="E58" s="10" t="s">
        <v>27</v>
      </c>
      <c r="F58" s="12">
        <v>4</v>
      </c>
      <c r="G58" s="8"/>
      <c r="H58" s="8">
        <f t="shared" si="5"/>
        <v>0</v>
      </c>
      <c r="I58" s="8"/>
      <c r="J58" s="8">
        <f t="shared" si="6"/>
        <v>0</v>
      </c>
      <c r="K58" s="8"/>
      <c r="L58" s="8">
        <f t="shared" si="7"/>
        <v>0</v>
      </c>
      <c r="M58" s="8">
        <f t="shared" si="8"/>
        <v>0</v>
      </c>
      <c r="N58" s="8">
        <f t="shared" si="9"/>
        <v>0</v>
      </c>
      <c r="O58" s="76"/>
      <c r="T58">
        <v>0</v>
      </c>
      <c r="AC58">
        <v>1</v>
      </c>
    </row>
    <row r="59" spans="1:29" ht="30" customHeight="1" x14ac:dyDescent="0.3">
      <c r="A59" s="10" t="s">
        <v>16</v>
      </c>
      <c r="B59" s="10" t="s">
        <v>297</v>
      </c>
      <c r="C59" s="10" t="s">
        <v>774</v>
      </c>
      <c r="D59" s="10" t="s">
        <v>775</v>
      </c>
      <c r="E59" s="10" t="s">
        <v>27</v>
      </c>
      <c r="F59" s="12">
        <v>1</v>
      </c>
      <c r="G59" s="8"/>
      <c r="H59" s="8">
        <f t="shared" si="5"/>
        <v>0</v>
      </c>
      <c r="I59" s="8"/>
      <c r="J59" s="8">
        <f t="shared" si="6"/>
        <v>0</v>
      </c>
      <c r="K59" s="8"/>
      <c r="L59" s="8">
        <f t="shared" si="7"/>
        <v>0</v>
      </c>
      <c r="M59" s="8">
        <f t="shared" si="8"/>
        <v>0</v>
      </c>
      <c r="N59" s="8">
        <f t="shared" si="9"/>
        <v>0</v>
      </c>
      <c r="O59" s="10" t="s">
        <v>43</v>
      </c>
      <c r="T59">
        <v>0</v>
      </c>
      <c r="AC59">
        <v>1</v>
      </c>
    </row>
    <row r="60" spans="1:29" ht="30" customHeight="1" x14ac:dyDescent="0.3">
      <c r="A60" s="10" t="s">
        <v>16</v>
      </c>
      <c r="B60" s="10" t="s">
        <v>299</v>
      </c>
      <c r="C60" s="10" t="s">
        <v>776</v>
      </c>
      <c r="D60" s="10"/>
      <c r="E60" s="10" t="s">
        <v>109</v>
      </c>
      <c r="F60" s="12">
        <v>4</v>
      </c>
      <c r="G60" s="8"/>
      <c r="H60" s="8">
        <f t="shared" si="5"/>
        <v>0</v>
      </c>
      <c r="I60" s="8"/>
      <c r="J60" s="8">
        <f t="shared" si="6"/>
        <v>0</v>
      </c>
      <c r="K60" s="8"/>
      <c r="L60" s="8">
        <f t="shared" si="7"/>
        <v>0</v>
      </c>
      <c r="M60" s="8">
        <f t="shared" si="8"/>
        <v>0</v>
      </c>
      <c r="N60" s="8">
        <f t="shared" si="9"/>
        <v>0</v>
      </c>
      <c r="O60" s="10" t="s">
        <v>43</v>
      </c>
      <c r="T60">
        <v>0</v>
      </c>
      <c r="AC60">
        <v>1</v>
      </c>
    </row>
    <row r="61" spans="1:29" ht="30" customHeight="1" x14ac:dyDescent="0.3">
      <c r="A61" s="10" t="s">
        <v>16</v>
      </c>
      <c r="B61" s="10" t="s">
        <v>300</v>
      </c>
      <c r="C61" s="10" t="s">
        <v>777</v>
      </c>
      <c r="D61" s="10" t="s">
        <v>778</v>
      </c>
      <c r="E61" s="10" t="s">
        <v>42</v>
      </c>
      <c r="F61" s="12">
        <v>2</v>
      </c>
      <c r="G61" s="8"/>
      <c r="H61" s="8">
        <f t="shared" si="5"/>
        <v>0</v>
      </c>
      <c r="I61" s="8"/>
      <c r="J61" s="8">
        <f t="shared" si="6"/>
        <v>0</v>
      </c>
      <c r="K61" s="8"/>
      <c r="L61" s="8">
        <f t="shared" si="7"/>
        <v>0</v>
      </c>
      <c r="M61" s="8">
        <f t="shared" si="8"/>
        <v>0</v>
      </c>
      <c r="N61" s="8">
        <f t="shared" si="9"/>
        <v>0</v>
      </c>
      <c r="O61" s="10" t="s">
        <v>43</v>
      </c>
      <c r="T61">
        <v>0</v>
      </c>
      <c r="AC61">
        <v>1</v>
      </c>
    </row>
    <row r="62" spans="1:29" ht="30" customHeight="1" x14ac:dyDescent="0.3">
      <c r="A62" s="10" t="s">
        <v>16</v>
      </c>
      <c r="B62" s="10" t="s">
        <v>302</v>
      </c>
      <c r="C62" s="10" t="s">
        <v>777</v>
      </c>
      <c r="D62" s="10" t="s">
        <v>779</v>
      </c>
      <c r="E62" s="10" t="s">
        <v>42</v>
      </c>
      <c r="F62" s="12">
        <v>1</v>
      </c>
      <c r="G62" s="8"/>
      <c r="H62" s="8">
        <f t="shared" si="5"/>
        <v>0</v>
      </c>
      <c r="I62" s="8"/>
      <c r="J62" s="8">
        <f t="shared" si="6"/>
        <v>0</v>
      </c>
      <c r="K62" s="8"/>
      <c r="L62" s="8">
        <f t="shared" si="7"/>
        <v>0</v>
      </c>
      <c r="M62" s="8">
        <f t="shared" si="8"/>
        <v>0</v>
      </c>
      <c r="N62" s="8">
        <f t="shared" si="9"/>
        <v>0</v>
      </c>
      <c r="O62" s="10" t="s">
        <v>43</v>
      </c>
      <c r="T62">
        <v>0</v>
      </c>
      <c r="AC62">
        <v>1</v>
      </c>
    </row>
    <row r="63" spans="1:29" ht="30" customHeight="1" x14ac:dyDescent="0.3">
      <c r="A63" s="10" t="s">
        <v>16</v>
      </c>
      <c r="B63" s="10" t="s">
        <v>304</v>
      </c>
      <c r="C63" s="10" t="s">
        <v>780</v>
      </c>
      <c r="D63" s="10" t="s">
        <v>781</v>
      </c>
      <c r="E63" s="10" t="s">
        <v>32</v>
      </c>
      <c r="F63" s="12">
        <v>24</v>
      </c>
      <c r="G63" s="8"/>
      <c r="H63" s="8">
        <f t="shared" si="5"/>
        <v>0</v>
      </c>
      <c r="I63" s="8"/>
      <c r="J63" s="8">
        <f t="shared" si="6"/>
        <v>0</v>
      </c>
      <c r="K63" s="8"/>
      <c r="L63" s="8">
        <f t="shared" si="7"/>
        <v>0</v>
      </c>
      <c r="M63" s="8">
        <f t="shared" si="8"/>
        <v>0</v>
      </c>
      <c r="N63" s="8">
        <f t="shared" si="9"/>
        <v>0</v>
      </c>
      <c r="O63" s="10" t="s">
        <v>43</v>
      </c>
      <c r="T63">
        <v>0</v>
      </c>
      <c r="AC63">
        <v>1</v>
      </c>
    </row>
    <row r="64" spans="1:29" ht="30" customHeight="1" x14ac:dyDescent="0.3">
      <c r="A64" s="10" t="s">
        <v>16</v>
      </c>
      <c r="B64" s="10" t="s">
        <v>306</v>
      </c>
      <c r="C64" s="10" t="s">
        <v>780</v>
      </c>
      <c r="D64" s="10" t="s">
        <v>782</v>
      </c>
      <c r="E64" s="10" t="s">
        <v>32</v>
      </c>
      <c r="F64" s="12">
        <v>24</v>
      </c>
      <c r="G64" s="8"/>
      <c r="H64" s="8">
        <f t="shared" si="5"/>
        <v>0</v>
      </c>
      <c r="I64" s="8"/>
      <c r="J64" s="8">
        <f t="shared" si="6"/>
        <v>0</v>
      </c>
      <c r="K64" s="8"/>
      <c r="L64" s="8">
        <f t="shared" si="7"/>
        <v>0</v>
      </c>
      <c r="M64" s="8">
        <f t="shared" si="8"/>
        <v>0</v>
      </c>
      <c r="N64" s="8">
        <f t="shared" si="9"/>
        <v>0</v>
      </c>
      <c r="O64" s="10" t="s">
        <v>43</v>
      </c>
      <c r="T64">
        <v>0</v>
      </c>
      <c r="AC64">
        <v>1</v>
      </c>
    </row>
    <row r="65" spans="1:29" ht="30" customHeight="1" x14ac:dyDescent="0.3">
      <c r="A65" s="10" t="s">
        <v>16</v>
      </c>
      <c r="B65" s="10" t="s">
        <v>308</v>
      </c>
      <c r="C65" s="10" t="s">
        <v>780</v>
      </c>
      <c r="D65" s="10" t="s">
        <v>783</v>
      </c>
      <c r="E65" s="10" t="s">
        <v>32</v>
      </c>
      <c r="F65" s="12">
        <v>6</v>
      </c>
      <c r="G65" s="8"/>
      <c r="H65" s="8">
        <f t="shared" si="5"/>
        <v>0</v>
      </c>
      <c r="I65" s="8"/>
      <c r="J65" s="8">
        <f t="shared" si="6"/>
        <v>0</v>
      </c>
      <c r="K65" s="8"/>
      <c r="L65" s="8">
        <f t="shared" si="7"/>
        <v>0</v>
      </c>
      <c r="M65" s="8">
        <f t="shared" si="8"/>
        <v>0</v>
      </c>
      <c r="N65" s="8">
        <f t="shared" si="9"/>
        <v>0</v>
      </c>
      <c r="O65" s="10" t="s">
        <v>43</v>
      </c>
      <c r="T65">
        <v>0</v>
      </c>
      <c r="AC65">
        <v>1</v>
      </c>
    </row>
    <row r="66" spans="1:29" ht="30" customHeight="1" x14ac:dyDescent="0.3">
      <c r="A66" s="10" t="s">
        <v>16</v>
      </c>
      <c r="B66" s="10" t="s">
        <v>309</v>
      </c>
      <c r="C66" s="10" t="s">
        <v>780</v>
      </c>
      <c r="D66" s="10" t="s">
        <v>784</v>
      </c>
      <c r="E66" s="10" t="s">
        <v>32</v>
      </c>
      <c r="F66" s="12">
        <v>48</v>
      </c>
      <c r="G66" s="8"/>
      <c r="H66" s="8">
        <f t="shared" si="5"/>
        <v>0</v>
      </c>
      <c r="I66" s="8"/>
      <c r="J66" s="8">
        <f t="shared" si="6"/>
        <v>0</v>
      </c>
      <c r="K66" s="8"/>
      <c r="L66" s="8">
        <f t="shared" si="7"/>
        <v>0</v>
      </c>
      <c r="M66" s="8">
        <f t="shared" si="8"/>
        <v>0</v>
      </c>
      <c r="N66" s="8">
        <f t="shared" si="9"/>
        <v>0</v>
      </c>
      <c r="O66" s="10" t="s">
        <v>43</v>
      </c>
      <c r="T66">
        <v>0</v>
      </c>
      <c r="AC66">
        <v>1</v>
      </c>
    </row>
    <row r="67" spans="1:29" ht="30" customHeight="1" x14ac:dyDescent="0.3">
      <c r="A67" s="10" t="s">
        <v>16</v>
      </c>
      <c r="B67" s="10" t="s">
        <v>310</v>
      </c>
      <c r="C67" s="10" t="s">
        <v>785</v>
      </c>
      <c r="D67" s="10" t="s">
        <v>786</v>
      </c>
      <c r="E67" s="10" t="s">
        <v>109</v>
      </c>
      <c r="F67" s="12">
        <v>8</v>
      </c>
      <c r="G67" s="8"/>
      <c r="H67" s="8">
        <f t="shared" si="5"/>
        <v>0</v>
      </c>
      <c r="I67" s="8"/>
      <c r="J67" s="8">
        <f t="shared" si="6"/>
        <v>0</v>
      </c>
      <c r="K67" s="8"/>
      <c r="L67" s="8">
        <f t="shared" si="7"/>
        <v>0</v>
      </c>
      <c r="M67" s="8">
        <f t="shared" si="8"/>
        <v>0</v>
      </c>
      <c r="N67" s="8">
        <f t="shared" si="9"/>
        <v>0</v>
      </c>
      <c r="O67" s="10" t="s">
        <v>43</v>
      </c>
      <c r="T67">
        <v>0</v>
      </c>
      <c r="AC67">
        <v>1</v>
      </c>
    </row>
    <row r="68" spans="1:29" ht="30" customHeight="1" x14ac:dyDescent="0.3">
      <c r="A68" s="10" t="s">
        <v>16</v>
      </c>
      <c r="B68" s="10" t="s">
        <v>312</v>
      </c>
      <c r="C68" s="10" t="s">
        <v>785</v>
      </c>
      <c r="D68" s="10" t="s">
        <v>787</v>
      </c>
      <c r="E68" s="10" t="s">
        <v>109</v>
      </c>
      <c r="F68" s="12">
        <v>8</v>
      </c>
      <c r="G68" s="8"/>
      <c r="H68" s="8">
        <f t="shared" si="5"/>
        <v>0</v>
      </c>
      <c r="I68" s="8"/>
      <c r="J68" s="8">
        <f t="shared" si="6"/>
        <v>0</v>
      </c>
      <c r="K68" s="8"/>
      <c r="L68" s="8">
        <f t="shared" si="7"/>
        <v>0</v>
      </c>
      <c r="M68" s="8">
        <f t="shared" si="8"/>
        <v>0</v>
      </c>
      <c r="N68" s="8">
        <f t="shared" si="9"/>
        <v>0</v>
      </c>
      <c r="O68" s="10" t="s">
        <v>43</v>
      </c>
      <c r="T68">
        <v>0</v>
      </c>
      <c r="AC68">
        <v>1</v>
      </c>
    </row>
    <row r="69" spans="1:29" ht="30" customHeight="1" x14ac:dyDescent="0.3">
      <c r="A69" s="10" t="s">
        <v>16</v>
      </c>
      <c r="B69" s="10" t="s">
        <v>313</v>
      </c>
      <c r="C69" s="10" t="s">
        <v>785</v>
      </c>
      <c r="D69" s="10" t="s">
        <v>788</v>
      </c>
      <c r="E69" s="10" t="s">
        <v>109</v>
      </c>
      <c r="F69" s="12">
        <v>2</v>
      </c>
      <c r="G69" s="8"/>
      <c r="H69" s="8">
        <f t="shared" si="5"/>
        <v>0</v>
      </c>
      <c r="I69" s="8"/>
      <c r="J69" s="8">
        <f t="shared" si="6"/>
        <v>0</v>
      </c>
      <c r="K69" s="8"/>
      <c r="L69" s="8">
        <f t="shared" si="7"/>
        <v>0</v>
      </c>
      <c r="M69" s="8">
        <f t="shared" si="8"/>
        <v>0</v>
      </c>
      <c r="N69" s="8">
        <f t="shared" si="9"/>
        <v>0</v>
      </c>
      <c r="O69" s="10" t="s">
        <v>43</v>
      </c>
      <c r="T69">
        <v>0</v>
      </c>
      <c r="AC69">
        <v>1</v>
      </c>
    </row>
    <row r="70" spans="1:29" ht="30" customHeight="1" x14ac:dyDescent="0.3">
      <c r="A70" s="10" t="s">
        <v>16</v>
      </c>
      <c r="B70" s="10" t="s">
        <v>315</v>
      </c>
      <c r="C70" s="10" t="s">
        <v>785</v>
      </c>
      <c r="D70" s="10" t="s">
        <v>789</v>
      </c>
      <c r="E70" s="10" t="s">
        <v>109</v>
      </c>
      <c r="F70" s="12">
        <v>16</v>
      </c>
      <c r="G70" s="8"/>
      <c r="H70" s="8">
        <f t="shared" si="5"/>
        <v>0</v>
      </c>
      <c r="I70" s="8"/>
      <c r="J70" s="8">
        <f t="shared" si="6"/>
        <v>0</v>
      </c>
      <c r="K70" s="8"/>
      <c r="L70" s="8">
        <f t="shared" si="7"/>
        <v>0</v>
      </c>
      <c r="M70" s="8">
        <f t="shared" si="8"/>
        <v>0</v>
      </c>
      <c r="N70" s="8">
        <f t="shared" si="9"/>
        <v>0</v>
      </c>
      <c r="O70" s="10" t="s">
        <v>43</v>
      </c>
      <c r="T70">
        <v>0</v>
      </c>
      <c r="AC70">
        <v>1</v>
      </c>
    </row>
    <row r="71" spans="1:29" ht="30" customHeight="1" x14ac:dyDescent="0.3">
      <c r="A71" s="10" t="s">
        <v>16</v>
      </c>
      <c r="B71" s="10" t="s">
        <v>316</v>
      </c>
      <c r="C71" s="10" t="s">
        <v>790</v>
      </c>
      <c r="D71" s="10" t="s">
        <v>786</v>
      </c>
      <c r="E71" s="10" t="s">
        <v>109</v>
      </c>
      <c r="F71" s="12">
        <v>4</v>
      </c>
      <c r="G71" s="8"/>
      <c r="H71" s="8">
        <f t="shared" si="5"/>
        <v>0</v>
      </c>
      <c r="I71" s="8"/>
      <c r="J71" s="8">
        <f t="shared" si="6"/>
        <v>0</v>
      </c>
      <c r="K71" s="8"/>
      <c r="L71" s="8">
        <f t="shared" si="7"/>
        <v>0</v>
      </c>
      <c r="M71" s="8">
        <f t="shared" si="8"/>
        <v>0</v>
      </c>
      <c r="N71" s="8">
        <f t="shared" si="9"/>
        <v>0</v>
      </c>
      <c r="O71" s="10" t="s">
        <v>43</v>
      </c>
      <c r="T71">
        <v>0</v>
      </c>
      <c r="AC71">
        <v>1</v>
      </c>
    </row>
    <row r="72" spans="1:29" ht="30" customHeight="1" x14ac:dyDescent="0.3">
      <c r="A72" s="10" t="s">
        <v>16</v>
      </c>
      <c r="B72" s="10" t="s">
        <v>318</v>
      </c>
      <c r="C72" s="10" t="s">
        <v>790</v>
      </c>
      <c r="D72" s="10" t="s">
        <v>787</v>
      </c>
      <c r="E72" s="10" t="s">
        <v>109</v>
      </c>
      <c r="F72" s="12">
        <v>4</v>
      </c>
      <c r="G72" s="8"/>
      <c r="H72" s="8">
        <f t="shared" si="5"/>
        <v>0</v>
      </c>
      <c r="I72" s="8"/>
      <c r="J72" s="8">
        <f t="shared" si="6"/>
        <v>0</v>
      </c>
      <c r="K72" s="8"/>
      <c r="L72" s="8">
        <f t="shared" si="7"/>
        <v>0</v>
      </c>
      <c r="M72" s="8">
        <f t="shared" si="8"/>
        <v>0</v>
      </c>
      <c r="N72" s="8">
        <f t="shared" si="9"/>
        <v>0</v>
      </c>
      <c r="O72" s="10" t="s">
        <v>43</v>
      </c>
      <c r="T72">
        <v>0</v>
      </c>
      <c r="AC72">
        <v>1</v>
      </c>
    </row>
    <row r="73" spans="1:29" ht="30" customHeight="1" x14ac:dyDescent="0.3">
      <c r="A73" s="10" t="s">
        <v>16</v>
      </c>
      <c r="B73" s="10" t="s">
        <v>319</v>
      </c>
      <c r="C73" s="10" t="s">
        <v>790</v>
      </c>
      <c r="D73" s="10" t="s">
        <v>788</v>
      </c>
      <c r="E73" s="10" t="s">
        <v>109</v>
      </c>
      <c r="F73" s="12">
        <v>1</v>
      </c>
      <c r="G73" s="8"/>
      <c r="H73" s="8">
        <f t="shared" si="5"/>
        <v>0</v>
      </c>
      <c r="I73" s="8"/>
      <c r="J73" s="8">
        <f t="shared" si="6"/>
        <v>0</v>
      </c>
      <c r="K73" s="8"/>
      <c r="L73" s="8">
        <f t="shared" si="7"/>
        <v>0</v>
      </c>
      <c r="M73" s="8">
        <f t="shared" si="8"/>
        <v>0</v>
      </c>
      <c r="N73" s="8">
        <f t="shared" si="9"/>
        <v>0</v>
      </c>
      <c r="O73" s="10" t="s">
        <v>43</v>
      </c>
      <c r="T73">
        <v>0</v>
      </c>
      <c r="AC73">
        <v>1</v>
      </c>
    </row>
    <row r="74" spans="1:29" ht="30" customHeight="1" x14ac:dyDescent="0.3">
      <c r="A74" s="10" t="s">
        <v>16</v>
      </c>
      <c r="B74" s="10" t="s">
        <v>320</v>
      </c>
      <c r="C74" s="10" t="s">
        <v>790</v>
      </c>
      <c r="D74" s="10" t="s">
        <v>789</v>
      </c>
      <c r="E74" s="10" t="s">
        <v>109</v>
      </c>
      <c r="F74" s="12">
        <v>8</v>
      </c>
      <c r="G74" s="8"/>
      <c r="H74" s="8">
        <f t="shared" si="5"/>
        <v>0</v>
      </c>
      <c r="I74" s="8"/>
      <c r="J74" s="8">
        <f t="shared" si="6"/>
        <v>0</v>
      </c>
      <c r="K74" s="8"/>
      <c r="L74" s="8">
        <f t="shared" si="7"/>
        <v>0</v>
      </c>
      <c r="M74" s="8">
        <f t="shared" si="8"/>
        <v>0</v>
      </c>
      <c r="N74" s="8">
        <f t="shared" si="9"/>
        <v>0</v>
      </c>
      <c r="O74" s="10" t="s">
        <v>43</v>
      </c>
      <c r="T74">
        <v>0</v>
      </c>
      <c r="AC74">
        <v>1</v>
      </c>
    </row>
    <row r="75" spans="1:29" ht="30" customHeight="1" x14ac:dyDescent="0.3">
      <c r="A75" s="10" t="s">
        <v>16</v>
      </c>
      <c r="B75" s="10" t="s">
        <v>321</v>
      </c>
      <c r="C75" s="10" t="s">
        <v>791</v>
      </c>
      <c r="D75" s="10" t="s">
        <v>786</v>
      </c>
      <c r="E75" s="10" t="s">
        <v>57</v>
      </c>
      <c r="F75" s="12">
        <v>30</v>
      </c>
      <c r="G75" s="8"/>
      <c r="H75" s="8">
        <f t="shared" si="5"/>
        <v>0</v>
      </c>
      <c r="I75" s="8"/>
      <c r="J75" s="8">
        <f t="shared" si="6"/>
        <v>0</v>
      </c>
      <c r="K75" s="8"/>
      <c r="L75" s="8">
        <f t="shared" si="7"/>
        <v>0</v>
      </c>
      <c r="M75" s="8">
        <f t="shared" si="8"/>
        <v>0</v>
      </c>
      <c r="N75" s="8">
        <f t="shared" si="9"/>
        <v>0</v>
      </c>
      <c r="O75" s="10" t="s">
        <v>43</v>
      </c>
      <c r="T75">
        <v>0</v>
      </c>
      <c r="AC75">
        <v>1</v>
      </c>
    </row>
    <row r="76" spans="1:29" ht="30" customHeight="1" x14ac:dyDescent="0.3">
      <c r="A76" s="10" t="s">
        <v>16</v>
      </c>
      <c r="B76" s="10" t="s">
        <v>322</v>
      </c>
      <c r="C76" s="10" t="s">
        <v>791</v>
      </c>
      <c r="D76" s="10" t="s">
        <v>787</v>
      </c>
      <c r="E76" s="10" t="s">
        <v>57</v>
      </c>
      <c r="F76" s="12">
        <v>24</v>
      </c>
      <c r="G76" s="8"/>
      <c r="H76" s="8">
        <f t="shared" si="5"/>
        <v>0</v>
      </c>
      <c r="I76" s="8"/>
      <c r="J76" s="8">
        <f t="shared" si="6"/>
        <v>0</v>
      </c>
      <c r="K76" s="8"/>
      <c r="L76" s="8">
        <f t="shared" si="7"/>
        <v>0</v>
      </c>
      <c r="M76" s="8">
        <f t="shared" si="8"/>
        <v>0</v>
      </c>
      <c r="N76" s="8">
        <f t="shared" si="9"/>
        <v>0</v>
      </c>
      <c r="O76" s="10" t="s">
        <v>43</v>
      </c>
      <c r="T76">
        <v>0</v>
      </c>
      <c r="AC76">
        <v>1</v>
      </c>
    </row>
    <row r="77" spans="1:29" ht="30" customHeight="1" x14ac:dyDescent="0.3">
      <c r="A77" s="10" t="s">
        <v>16</v>
      </c>
      <c r="B77" s="10" t="s">
        <v>323</v>
      </c>
      <c r="C77" s="10" t="s">
        <v>791</v>
      </c>
      <c r="D77" s="10" t="s">
        <v>788</v>
      </c>
      <c r="E77" s="10" t="s">
        <v>57</v>
      </c>
      <c r="F77" s="12">
        <v>6</v>
      </c>
      <c r="G77" s="8"/>
      <c r="H77" s="8">
        <f t="shared" si="5"/>
        <v>0</v>
      </c>
      <c r="I77" s="8"/>
      <c r="J77" s="8">
        <f t="shared" si="6"/>
        <v>0</v>
      </c>
      <c r="K77" s="8"/>
      <c r="L77" s="8">
        <f t="shared" si="7"/>
        <v>0</v>
      </c>
      <c r="M77" s="8">
        <f t="shared" si="8"/>
        <v>0</v>
      </c>
      <c r="N77" s="8">
        <f t="shared" si="9"/>
        <v>0</v>
      </c>
      <c r="O77" s="10" t="s">
        <v>43</v>
      </c>
      <c r="T77">
        <v>0</v>
      </c>
      <c r="AC77">
        <v>1</v>
      </c>
    </row>
    <row r="78" spans="1:29" ht="30" customHeight="1" x14ac:dyDescent="0.3">
      <c r="A78" s="10" t="s">
        <v>16</v>
      </c>
      <c r="B78" s="10" t="s">
        <v>324</v>
      </c>
      <c r="C78" s="10" t="s">
        <v>791</v>
      </c>
      <c r="D78" s="10" t="s">
        <v>789</v>
      </c>
      <c r="E78" s="10" t="s">
        <v>57</v>
      </c>
      <c r="F78" s="12">
        <v>51</v>
      </c>
      <c r="G78" s="8"/>
      <c r="H78" s="8">
        <f t="shared" si="5"/>
        <v>0</v>
      </c>
      <c r="I78" s="8"/>
      <c r="J78" s="8">
        <f t="shared" si="6"/>
        <v>0</v>
      </c>
      <c r="K78" s="8"/>
      <c r="L78" s="8">
        <f t="shared" si="7"/>
        <v>0</v>
      </c>
      <c r="M78" s="8">
        <f t="shared" si="8"/>
        <v>0</v>
      </c>
      <c r="N78" s="8">
        <f t="shared" si="9"/>
        <v>0</v>
      </c>
      <c r="O78" s="10" t="s">
        <v>43</v>
      </c>
      <c r="T78">
        <v>0</v>
      </c>
      <c r="AC78">
        <v>1</v>
      </c>
    </row>
    <row r="79" spans="1:29" ht="30" customHeight="1" x14ac:dyDescent="0.3">
      <c r="A79" s="10" t="s">
        <v>16</v>
      </c>
      <c r="B79" s="10" t="s">
        <v>325</v>
      </c>
      <c r="C79" s="10" t="s">
        <v>792</v>
      </c>
      <c r="D79" s="10" t="s">
        <v>793</v>
      </c>
      <c r="E79" s="10" t="s">
        <v>32</v>
      </c>
      <c r="F79" s="12">
        <v>24</v>
      </c>
      <c r="G79" s="8"/>
      <c r="H79" s="8">
        <f t="shared" si="5"/>
        <v>0</v>
      </c>
      <c r="I79" s="8"/>
      <c r="J79" s="8">
        <f t="shared" si="6"/>
        <v>0</v>
      </c>
      <c r="K79" s="8"/>
      <c r="L79" s="8">
        <f t="shared" si="7"/>
        <v>0</v>
      </c>
      <c r="M79" s="8">
        <f t="shared" si="8"/>
        <v>0</v>
      </c>
      <c r="N79" s="8">
        <f t="shared" si="9"/>
        <v>0</v>
      </c>
      <c r="O79" s="10" t="s">
        <v>43</v>
      </c>
      <c r="T79">
        <v>0</v>
      </c>
      <c r="AC79">
        <v>1</v>
      </c>
    </row>
    <row r="80" spans="1:29" ht="30" customHeight="1" x14ac:dyDescent="0.3">
      <c r="A80" s="10" t="s">
        <v>16</v>
      </c>
      <c r="B80" s="10" t="s">
        <v>326</v>
      </c>
      <c r="C80" s="10" t="s">
        <v>792</v>
      </c>
      <c r="D80" s="10" t="s">
        <v>794</v>
      </c>
      <c r="E80" s="10" t="s">
        <v>32</v>
      </c>
      <c r="F80" s="12">
        <v>24</v>
      </c>
      <c r="G80" s="8"/>
      <c r="H80" s="8">
        <f t="shared" si="5"/>
        <v>0</v>
      </c>
      <c r="I80" s="8"/>
      <c r="J80" s="8">
        <f t="shared" si="6"/>
        <v>0</v>
      </c>
      <c r="K80" s="8"/>
      <c r="L80" s="8">
        <f t="shared" si="7"/>
        <v>0</v>
      </c>
      <c r="M80" s="8">
        <f t="shared" si="8"/>
        <v>0</v>
      </c>
      <c r="N80" s="8">
        <f t="shared" si="9"/>
        <v>0</v>
      </c>
      <c r="O80" s="10" t="s">
        <v>43</v>
      </c>
      <c r="T80">
        <v>0</v>
      </c>
      <c r="AC80">
        <v>1</v>
      </c>
    </row>
    <row r="81" spans="1:29" ht="30" customHeight="1" x14ac:dyDescent="0.3">
      <c r="A81" s="10" t="s">
        <v>16</v>
      </c>
      <c r="B81" s="10" t="s">
        <v>328</v>
      </c>
      <c r="C81" s="10" t="s">
        <v>792</v>
      </c>
      <c r="D81" s="10" t="s">
        <v>795</v>
      </c>
      <c r="E81" s="10" t="s">
        <v>32</v>
      </c>
      <c r="F81" s="12">
        <v>6</v>
      </c>
      <c r="G81" s="8"/>
      <c r="H81" s="8">
        <f t="shared" si="5"/>
        <v>0</v>
      </c>
      <c r="I81" s="8"/>
      <c r="J81" s="8">
        <f t="shared" si="6"/>
        <v>0</v>
      </c>
      <c r="K81" s="8"/>
      <c r="L81" s="8">
        <f t="shared" si="7"/>
        <v>0</v>
      </c>
      <c r="M81" s="8">
        <f t="shared" si="8"/>
        <v>0</v>
      </c>
      <c r="N81" s="8">
        <f t="shared" si="9"/>
        <v>0</v>
      </c>
      <c r="O81" s="10" t="s">
        <v>43</v>
      </c>
      <c r="T81">
        <v>0</v>
      </c>
      <c r="AC81">
        <v>1</v>
      </c>
    </row>
    <row r="82" spans="1:29" ht="30" customHeight="1" x14ac:dyDescent="0.3">
      <c r="A82" s="10" t="s">
        <v>16</v>
      </c>
      <c r="B82" s="10" t="s">
        <v>329</v>
      </c>
      <c r="C82" s="10" t="s">
        <v>792</v>
      </c>
      <c r="D82" s="10" t="s">
        <v>796</v>
      </c>
      <c r="E82" s="10" t="s">
        <v>32</v>
      </c>
      <c r="F82" s="12">
        <v>48</v>
      </c>
      <c r="G82" s="8"/>
      <c r="H82" s="8">
        <f t="shared" si="5"/>
        <v>0</v>
      </c>
      <c r="I82" s="8"/>
      <c r="J82" s="8">
        <f t="shared" si="6"/>
        <v>0</v>
      </c>
      <c r="K82" s="8"/>
      <c r="L82" s="8">
        <f t="shared" si="7"/>
        <v>0</v>
      </c>
      <c r="M82" s="8">
        <f t="shared" si="8"/>
        <v>0</v>
      </c>
      <c r="N82" s="8">
        <f t="shared" si="9"/>
        <v>0</v>
      </c>
      <c r="O82" s="10" t="s">
        <v>43</v>
      </c>
      <c r="T82">
        <v>0</v>
      </c>
      <c r="AC82">
        <v>1</v>
      </c>
    </row>
    <row r="83" spans="1:29" ht="30" customHeight="1" x14ac:dyDescent="0.3">
      <c r="A83" s="10" t="s">
        <v>16</v>
      </c>
      <c r="B83" s="10" t="s">
        <v>331</v>
      </c>
      <c r="C83" s="10" t="s">
        <v>797</v>
      </c>
      <c r="D83" s="10" t="s">
        <v>798</v>
      </c>
      <c r="E83" s="10" t="s">
        <v>32</v>
      </c>
      <c r="F83" s="12">
        <v>16</v>
      </c>
      <c r="G83" s="8"/>
      <c r="H83" s="8">
        <f t="shared" ref="H83:H97" si="10">TRUNC(F83*G83,0)</f>
        <v>0</v>
      </c>
      <c r="I83" s="8"/>
      <c r="J83" s="8">
        <f t="shared" ref="J83:J97" si="11">TRUNC(F83*I83,0)</f>
        <v>0</v>
      </c>
      <c r="K83" s="8"/>
      <c r="L83" s="8">
        <f t="shared" ref="L83:L97" si="12">TRUNC(F83*K83,0)</f>
        <v>0</v>
      </c>
      <c r="M83" s="8">
        <f t="shared" ref="M83:M96" si="13">G83+I83+K83</f>
        <v>0</v>
      </c>
      <c r="N83" s="8">
        <f t="shared" ref="N83:N97" si="14">H83+J83+L83</f>
        <v>0</v>
      </c>
      <c r="O83" s="10" t="s">
        <v>43</v>
      </c>
      <c r="T83">
        <v>0</v>
      </c>
      <c r="AC83">
        <v>1</v>
      </c>
    </row>
    <row r="84" spans="1:29" ht="30" customHeight="1" x14ac:dyDescent="0.3">
      <c r="A84" s="10" t="s">
        <v>16</v>
      </c>
      <c r="B84" s="10" t="s">
        <v>332</v>
      </c>
      <c r="C84" s="10" t="s">
        <v>799</v>
      </c>
      <c r="D84" s="10" t="s">
        <v>800</v>
      </c>
      <c r="E84" s="10" t="s">
        <v>109</v>
      </c>
      <c r="F84" s="12">
        <v>6</v>
      </c>
      <c r="G84" s="8"/>
      <c r="H84" s="8">
        <f t="shared" si="10"/>
        <v>0</v>
      </c>
      <c r="I84" s="8"/>
      <c r="J84" s="8">
        <f t="shared" si="11"/>
        <v>0</v>
      </c>
      <c r="K84" s="8"/>
      <c r="L84" s="8">
        <f t="shared" si="12"/>
        <v>0</v>
      </c>
      <c r="M84" s="8">
        <f t="shared" si="13"/>
        <v>0</v>
      </c>
      <c r="N84" s="8">
        <f t="shared" si="14"/>
        <v>0</v>
      </c>
      <c r="O84" s="10" t="s">
        <v>43</v>
      </c>
      <c r="T84">
        <v>0</v>
      </c>
      <c r="AC84">
        <v>1</v>
      </c>
    </row>
    <row r="85" spans="1:29" ht="30" customHeight="1" x14ac:dyDescent="0.3">
      <c r="A85" s="10" t="s">
        <v>16</v>
      </c>
      <c r="B85" s="10" t="s">
        <v>333</v>
      </c>
      <c r="C85" s="10" t="s">
        <v>801</v>
      </c>
      <c r="D85" s="10" t="s">
        <v>800</v>
      </c>
      <c r="E85" s="10" t="s">
        <v>109</v>
      </c>
      <c r="F85" s="12">
        <v>4</v>
      </c>
      <c r="G85" s="8"/>
      <c r="H85" s="8">
        <f t="shared" si="10"/>
        <v>0</v>
      </c>
      <c r="I85" s="8"/>
      <c r="J85" s="8">
        <f t="shared" si="11"/>
        <v>0</v>
      </c>
      <c r="K85" s="8"/>
      <c r="L85" s="8">
        <f t="shared" si="12"/>
        <v>0</v>
      </c>
      <c r="M85" s="8">
        <f t="shared" si="13"/>
        <v>0</v>
      </c>
      <c r="N85" s="8">
        <f t="shared" si="14"/>
        <v>0</v>
      </c>
      <c r="O85" s="10" t="s">
        <v>43</v>
      </c>
      <c r="T85">
        <v>0</v>
      </c>
      <c r="AC85">
        <v>1</v>
      </c>
    </row>
    <row r="86" spans="1:29" ht="30" customHeight="1" x14ac:dyDescent="0.3">
      <c r="A86" s="10" t="s">
        <v>16</v>
      </c>
      <c r="B86" s="10" t="s">
        <v>334</v>
      </c>
      <c r="C86" s="10" t="s">
        <v>802</v>
      </c>
      <c r="D86" s="10" t="s">
        <v>800</v>
      </c>
      <c r="E86" s="10" t="s">
        <v>109</v>
      </c>
      <c r="F86" s="12">
        <v>4</v>
      </c>
      <c r="G86" s="8"/>
      <c r="H86" s="8">
        <f t="shared" si="10"/>
        <v>0</v>
      </c>
      <c r="I86" s="8"/>
      <c r="J86" s="8">
        <f t="shared" si="11"/>
        <v>0</v>
      </c>
      <c r="K86" s="8"/>
      <c r="L86" s="8">
        <f t="shared" si="12"/>
        <v>0</v>
      </c>
      <c r="M86" s="8">
        <f t="shared" si="13"/>
        <v>0</v>
      </c>
      <c r="N86" s="8">
        <f t="shared" si="14"/>
        <v>0</v>
      </c>
      <c r="O86" s="10" t="s">
        <v>43</v>
      </c>
      <c r="T86">
        <v>0</v>
      </c>
      <c r="AC86">
        <v>1</v>
      </c>
    </row>
    <row r="87" spans="1:29" ht="30" customHeight="1" x14ac:dyDescent="0.3">
      <c r="A87" s="10" t="s">
        <v>16</v>
      </c>
      <c r="B87" s="10" t="s">
        <v>335</v>
      </c>
      <c r="C87" s="10" t="s">
        <v>803</v>
      </c>
      <c r="D87" s="10" t="s">
        <v>804</v>
      </c>
      <c r="E87" s="10" t="s">
        <v>32</v>
      </c>
      <c r="F87" s="12">
        <v>16</v>
      </c>
      <c r="G87" s="8"/>
      <c r="H87" s="8">
        <f t="shared" si="10"/>
        <v>0</v>
      </c>
      <c r="I87" s="8"/>
      <c r="J87" s="8">
        <f t="shared" si="11"/>
        <v>0</v>
      </c>
      <c r="K87" s="8"/>
      <c r="L87" s="8">
        <f t="shared" si="12"/>
        <v>0</v>
      </c>
      <c r="M87" s="8">
        <f t="shared" si="13"/>
        <v>0</v>
      </c>
      <c r="N87" s="8">
        <f t="shared" si="14"/>
        <v>0</v>
      </c>
      <c r="O87" s="10" t="s">
        <v>43</v>
      </c>
      <c r="T87">
        <v>0</v>
      </c>
      <c r="AC87">
        <v>1</v>
      </c>
    </row>
    <row r="88" spans="1:29" ht="30" customHeight="1" x14ac:dyDescent="0.3">
      <c r="A88" s="10" t="s">
        <v>16</v>
      </c>
      <c r="B88" s="10" t="s">
        <v>336</v>
      </c>
      <c r="C88" s="10" t="s">
        <v>805</v>
      </c>
      <c r="D88" s="10" t="s">
        <v>806</v>
      </c>
      <c r="E88" s="10" t="s">
        <v>57</v>
      </c>
      <c r="F88" s="12">
        <v>1</v>
      </c>
      <c r="G88" s="8"/>
      <c r="H88" s="8">
        <f t="shared" si="10"/>
        <v>0</v>
      </c>
      <c r="I88" s="8"/>
      <c r="J88" s="8">
        <f t="shared" si="11"/>
        <v>0</v>
      </c>
      <c r="K88" s="8"/>
      <c r="L88" s="8">
        <f t="shared" si="12"/>
        <v>0</v>
      </c>
      <c r="M88" s="8">
        <f t="shared" si="13"/>
        <v>0</v>
      </c>
      <c r="N88" s="8">
        <f t="shared" si="14"/>
        <v>0</v>
      </c>
      <c r="O88" s="10" t="s">
        <v>43</v>
      </c>
      <c r="T88">
        <v>0</v>
      </c>
      <c r="AC88">
        <v>1</v>
      </c>
    </row>
    <row r="89" spans="1:29" ht="30" customHeight="1" x14ac:dyDescent="0.3">
      <c r="A89" s="10" t="s">
        <v>16</v>
      </c>
      <c r="B89" s="10" t="s">
        <v>337</v>
      </c>
      <c r="C89" s="10" t="s">
        <v>807</v>
      </c>
      <c r="D89" s="10"/>
      <c r="E89" s="10" t="s">
        <v>183</v>
      </c>
      <c r="F89" s="12">
        <v>1</v>
      </c>
      <c r="G89" s="8"/>
      <c r="H89" s="8">
        <f t="shared" si="10"/>
        <v>0</v>
      </c>
      <c r="I89" s="8"/>
      <c r="J89" s="8">
        <f t="shared" si="11"/>
        <v>0</v>
      </c>
      <c r="K89" s="8"/>
      <c r="L89" s="8">
        <f t="shared" si="12"/>
        <v>0</v>
      </c>
      <c r="M89" s="8">
        <f t="shared" si="13"/>
        <v>0</v>
      </c>
      <c r="N89" s="8">
        <f t="shared" si="14"/>
        <v>0</v>
      </c>
      <c r="O89" s="10" t="s">
        <v>43</v>
      </c>
      <c r="T89">
        <v>0</v>
      </c>
      <c r="AC89">
        <v>1</v>
      </c>
    </row>
    <row r="90" spans="1:29" ht="30" customHeight="1" x14ac:dyDescent="0.3">
      <c r="A90" s="10" t="s">
        <v>16</v>
      </c>
      <c r="B90" s="10" t="s">
        <v>338</v>
      </c>
      <c r="C90" s="10" t="s">
        <v>808</v>
      </c>
      <c r="D90" s="10" t="s">
        <v>809</v>
      </c>
      <c r="E90" s="10" t="s">
        <v>187</v>
      </c>
      <c r="F90" s="12">
        <v>2</v>
      </c>
      <c r="G90" s="8"/>
      <c r="H90" s="8">
        <f t="shared" si="10"/>
        <v>0</v>
      </c>
      <c r="I90" s="8"/>
      <c r="J90" s="8">
        <f t="shared" si="11"/>
        <v>0</v>
      </c>
      <c r="K90" s="8"/>
      <c r="L90" s="8">
        <f t="shared" si="12"/>
        <v>0</v>
      </c>
      <c r="M90" s="8">
        <f t="shared" si="13"/>
        <v>0</v>
      </c>
      <c r="N90" s="8">
        <f t="shared" si="14"/>
        <v>0</v>
      </c>
      <c r="O90" s="10" t="s">
        <v>43</v>
      </c>
      <c r="T90">
        <v>0</v>
      </c>
      <c r="AC90">
        <v>1</v>
      </c>
    </row>
    <row r="91" spans="1:29" ht="30" customHeight="1" x14ac:dyDescent="0.3">
      <c r="A91" s="10" t="s">
        <v>16</v>
      </c>
      <c r="B91" s="10" t="s">
        <v>339</v>
      </c>
      <c r="C91" s="10" t="s">
        <v>810</v>
      </c>
      <c r="D91" s="10" t="s">
        <v>811</v>
      </c>
      <c r="E91" s="10" t="s">
        <v>32</v>
      </c>
      <c r="F91" s="12">
        <v>102</v>
      </c>
      <c r="G91" s="8"/>
      <c r="H91" s="8">
        <f t="shared" si="10"/>
        <v>0</v>
      </c>
      <c r="I91" s="8"/>
      <c r="J91" s="8">
        <f t="shared" si="11"/>
        <v>0</v>
      </c>
      <c r="K91" s="8"/>
      <c r="L91" s="8">
        <f t="shared" si="12"/>
        <v>0</v>
      </c>
      <c r="M91" s="8">
        <f t="shared" si="13"/>
        <v>0</v>
      </c>
      <c r="N91" s="8">
        <f t="shared" si="14"/>
        <v>0</v>
      </c>
      <c r="O91" s="10" t="s">
        <v>43</v>
      </c>
      <c r="T91">
        <v>0</v>
      </c>
      <c r="AC91">
        <v>1</v>
      </c>
    </row>
    <row r="92" spans="1:29" ht="30" customHeight="1" x14ac:dyDescent="0.3">
      <c r="A92" s="10" t="s">
        <v>16</v>
      </c>
      <c r="B92" s="10" t="s">
        <v>340</v>
      </c>
      <c r="C92" s="10" t="s">
        <v>812</v>
      </c>
      <c r="D92" s="10" t="s">
        <v>813</v>
      </c>
      <c r="E92" s="10" t="s">
        <v>32</v>
      </c>
      <c r="F92" s="12">
        <v>24</v>
      </c>
      <c r="G92" s="8"/>
      <c r="H92" s="8">
        <f t="shared" si="10"/>
        <v>0</v>
      </c>
      <c r="I92" s="8"/>
      <c r="J92" s="8">
        <f t="shared" si="11"/>
        <v>0</v>
      </c>
      <c r="K92" s="8"/>
      <c r="L92" s="8">
        <f t="shared" si="12"/>
        <v>0</v>
      </c>
      <c r="M92" s="8">
        <f t="shared" si="13"/>
        <v>0</v>
      </c>
      <c r="N92" s="8">
        <f t="shared" si="14"/>
        <v>0</v>
      </c>
      <c r="O92" s="10" t="s">
        <v>43</v>
      </c>
      <c r="T92">
        <v>0</v>
      </c>
      <c r="AC92">
        <v>1</v>
      </c>
    </row>
    <row r="93" spans="1:29" ht="30" customHeight="1" x14ac:dyDescent="0.3">
      <c r="A93" s="10" t="s">
        <v>16</v>
      </c>
      <c r="B93" s="10" t="s">
        <v>341</v>
      </c>
      <c r="C93" s="10" t="s">
        <v>814</v>
      </c>
      <c r="D93" s="10" t="s">
        <v>815</v>
      </c>
      <c r="E93" s="10" t="s">
        <v>32</v>
      </c>
      <c r="F93" s="12">
        <v>126</v>
      </c>
      <c r="G93" s="8"/>
      <c r="H93" s="8">
        <f t="shared" si="10"/>
        <v>0</v>
      </c>
      <c r="I93" s="8"/>
      <c r="J93" s="8">
        <f t="shared" si="11"/>
        <v>0</v>
      </c>
      <c r="K93" s="8"/>
      <c r="L93" s="8">
        <f t="shared" si="12"/>
        <v>0</v>
      </c>
      <c r="M93" s="8">
        <f t="shared" si="13"/>
        <v>0</v>
      </c>
      <c r="N93" s="8">
        <f t="shared" si="14"/>
        <v>0</v>
      </c>
      <c r="O93" s="10" t="s">
        <v>43</v>
      </c>
      <c r="T93">
        <v>0</v>
      </c>
      <c r="AC93">
        <v>1</v>
      </c>
    </row>
    <row r="94" spans="1:29" ht="30" customHeight="1" x14ac:dyDescent="0.3">
      <c r="A94" s="10" t="s">
        <v>16</v>
      </c>
      <c r="B94" s="10" t="s">
        <v>342</v>
      </c>
      <c r="C94" s="10" t="s">
        <v>816</v>
      </c>
      <c r="D94" s="10" t="s">
        <v>815</v>
      </c>
      <c r="E94" s="10" t="s">
        <v>109</v>
      </c>
      <c r="F94" s="12">
        <v>8</v>
      </c>
      <c r="G94" s="8"/>
      <c r="H94" s="8">
        <f t="shared" si="10"/>
        <v>0</v>
      </c>
      <c r="I94" s="8"/>
      <c r="J94" s="8">
        <f t="shared" si="11"/>
        <v>0</v>
      </c>
      <c r="K94" s="8"/>
      <c r="L94" s="8">
        <f t="shared" si="12"/>
        <v>0</v>
      </c>
      <c r="M94" s="8">
        <f t="shared" si="13"/>
        <v>0</v>
      </c>
      <c r="N94" s="8">
        <f t="shared" si="14"/>
        <v>0</v>
      </c>
      <c r="O94" s="10" t="s">
        <v>43</v>
      </c>
      <c r="T94">
        <v>0</v>
      </c>
      <c r="AC94">
        <v>1</v>
      </c>
    </row>
    <row r="95" spans="1:29" ht="30" customHeight="1" x14ac:dyDescent="0.3">
      <c r="A95" s="10" t="s">
        <v>16</v>
      </c>
      <c r="B95" s="10" t="s">
        <v>343</v>
      </c>
      <c r="C95" s="10" t="s">
        <v>817</v>
      </c>
      <c r="D95" s="10"/>
      <c r="E95" s="10" t="s">
        <v>109</v>
      </c>
      <c r="F95" s="12">
        <v>1</v>
      </c>
      <c r="G95" s="8"/>
      <c r="H95" s="8">
        <f t="shared" si="10"/>
        <v>0</v>
      </c>
      <c r="I95" s="8"/>
      <c r="J95" s="8">
        <f t="shared" si="11"/>
        <v>0</v>
      </c>
      <c r="K95" s="8"/>
      <c r="L95" s="8">
        <f t="shared" si="12"/>
        <v>0</v>
      </c>
      <c r="M95" s="8">
        <f t="shared" si="13"/>
        <v>0</v>
      </c>
      <c r="N95" s="8">
        <f t="shared" si="14"/>
        <v>0</v>
      </c>
      <c r="O95" s="10" t="s">
        <v>43</v>
      </c>
      <c r="T95">
        <v>0</v>
      </c>
      <c r="AC95">
        <v>1</v>
      </c>
    </row>
    <row r="96" spans="1:29" ht="30" customHeight="1" x14ac:dyDescent="0.3">
      <c r="A96" s="10" t="s">
        <v>16</v>
      </c>
      <c r="B96" s="10" t="s">
        <v>344</v>
      </c>
      <c r="C96" s="10" t="s">
        <v>818</v>
      </c>
      <c r="D96" s="10" t="s">
        <v>819</v>
      </c>
      <c r="E96" s="10" t="s">
        <v>207</v>
      </c>
      <c r="F96" s="12">
        <v>1</v>
      </c>
      <c r="G96" s="8"/>
      <c r="H96" s="8">
        <f t="shared" si="10"/>
        <v>0</v>
      </c>
      <c r="I96" s="8"/>
      <c r="J96" s="8">
        <f t="shared" si="11"/>
        <v>0</v>
      </c>
      <c r="K96" s="8"/>
      <c r="L96" s="8">
        <f t="shared" si="12"/>
        <v>0</v>
      </c>
      <c r="M96" s="8">
        <f t="shared" si="13"/>
        <v>0</v>
      </c>
      <c r="N96" s="8">
        <f t="shared" si="14"/>
        <v>0</v>
      </c>
      <c r="O96" s="10" t="s">
        <v>43</v>
      </c>
      <c r="T96">
        <v>0</v>
      </c>
      <c r="AC96">
        <v>1</v>
      </c>
    </row>
    <row r="97" spans="1:29" ht="30" customHeight="1" x14ac:dyDescent="0.3">
      <c r="A97" s="10"/>
      <c r="B97" s="10"/>
      <c r="C97" s="10" t="s">
        <v>841</v>
      </c>
      <c r="D97" s="10"/>
      <c r="E97" s="10" t="s">
        <v>842</v>
      </c>
      <c r="F97" s="12">
        <v>1</v>
      </c>
      <c r="G97" s="8"/>
      <c r="H97" s="8">
        <f t="shared" si="10"/>
        <v>0</v>
      </c>
      <c r="I97" s="8"/>
      <c r="J97" s="8">
        <f t="shared" si="11"/>
        <v>0</v>
      </c>
      <c r="K97" s="8"/>
      <c r="L97" s="8">
        <f t="shared" si="12"/>
        <v>0</v>
      </c>
      <c r="M97" s="8"/>
      <c r="N97" s="8">
        <f t="shared" si="14"/>
        <v>0</v>
      </c>
      <c r="O97" s="10"/>
    </row>
    <row r="98" spans="1:29" ht="30" customHeight="1" x14ac:dyDescent="0.3">
      <c r="A98" s="10" t="s">
        <v>16</v>
      </c>
      <c r="B98" s="10" t="s">
        <v>470</v>
      </c>
      <c r="C98" s="63" t="s">
        <v>838</v>
      </c>
      <c r="D98" s="63" t="s">
        <v>43</v>
      </c>
      <c r="E98" s="63" t="s">
        <v>43</v>
      </c>
      <c r="F98" s="64">
        <v>0</v>
      </c>
      <c r="G98" s="65"/>
      <c r="H98" s="65">
        <f t="shared" ref="H98:H103" si="15">TRUNC(F98*G98,0)</f>
        <v>0</v>
      </c>
      <c r="I98" s="65"/>
      <c r="J98" s="65">
        <f t="shared" ref="J98:J103" si="16">TRUNC(F98*I98,0)</f>
        <v>0</v>
      </c>
      <c r="K98" s="65"/>
      <c r="L98" s="65">
        <f t="shared" ref="L98:L103" si="17">TRUNC(F98*K98,0)</f>
        <v>0</v>
      </c>
      <c r="M98" s="65">
        <f t="shared" ref="M98:M103" si="18">G98+I98+K98</f>
        <v>0</v>
      </c>
      <c r="N98" s="65">
        <f t="shared" ref="N98:N103" si="19">H98+J98+L98</f>
        <v>0</v>
      </c>
      <c r="O98" s="67">
        <f>SUM(N100:N157)</f>
        <v>0</v>
      </c>
      <c r="T98">
        <v>0</v>
      </c>
      <c r="AC98">
        <v>1</v>
      </c>
    </row>
    <row r="99" spans="1:29" ht="30" customHeight="1" x14ac:dyDescent="0.3">
      <c r="A99" s="10" t="s">
        <v>16</v>
      </c>
      <c r="B99" s="10" t="s">
        <v>472</v>
      </c>
      <c r="C99" s="10" t="s">
        <v>473</v>
      </c>
      <c r="D99" s="10" t="s">
        <v>43</v>
      </c>
      <c r="E99" s="10" t="s">
        <v>43</v>
      </c>
      <c r="F99" s="12">
        <v>0</v>
      </c>
      <c r="G99" s="8"/>
      <c r="H99" s="8">
        <f t="shared" si="15"/>
        <v>0</v>
      </c>
      <c r="I99" s="8"/>
      <c r="J99" s="8">
        <f t="shared" si="16"/>
        <v>0</v>
      </c>
      <c r="K99" s="8"/>
      <c r="L99" s="8">
        <f t="shared" si="17"/>
        <v>0</v>
      </c>
      <c r="M99" s="8">
        <f t="shared" si="18"/>
        <v>0</v>
      </c>
      <c r="N99" s="8">
        <f t="shared" si="19"/>
        <v>0</v>
      </c>
      <c r="O99" s="10" t="s">
        <v>43</v>
      </c>
      <c r="T99">
        <v>0</v>
      </c>
      <c r="AC99">
        <v>1</v>
      </c>
    </row>
    <row r="100" spans="1:29" ht="30" customHeight="1" x14ac:dyDescent="0.3">
      <c r="A100" s="10" t="s">
        <v>16</v>
      </c>
      <c r="B100" s="10" t="s">
        <v>474</v>
      </c>
      <c r="C100" s="10" t="s">
        <v>475</v>
      </c>
      <c r="D100" s="10" t="s">
        <v>476</v>
      </c>
      <c r="E100" s="10" t="s">
        <v>27</v>
      </c>
      <c r="F100" s="12">
        <v>3</v>
      </c>
      <c r="G100" s="8"/>
      <c r="H100" s="8">
        <f t="shared" si="15"/>
        <v>0</v>
      </c>
      <c r="I100" s="8"/>
      <c r="J100" s="8">
        <f t="shared" si="16"/>
        <v>0</v>
      </c>
      <c r="K100" s="8"/>
      <c r="L100" s="8">
        <f t="shared" si="17"/>
        <v>0</v>
      </c>
      <c r="M100" s="8">
        <f t="shared" si="18"/>
        <v>0</v>
      </c>
      <c r="N100" s="8">
        <f t="shared" si="19"/>
        <v>0</v>
      </c>
      <c r="O100" s="80" t="s">
        <v>826</v>
      </c>
      <c r="T100">
        <v>0</v>
      </c>
      <c r="AC100">
        <v>1</v>
      </c>
    </row>
    <row r="101" spans="1:29" ht="30" customHeight="1" x14ac:dyDescent="0.3">
      <c r="A101" s="10" t="s">
        <v>16</v>
      </c>
      <c r="B101" s="10" t="s">
        <v>477</v>
      </c>
      <c r="C101" s="10" t="s">
        <v>280</v>
      </c>
      <c r="D101" s="10" t="s">
        <v>478</v>
      </c>
      <c r="E101" s="10" t="s">
        <v>27</v>
      </c>
      <c r="F101" s="12">
        <v>1</v>
      </c>
      <c r="G101" s="8"/>
      <c r="H101" s="8">
        <f t="shared" si="15"/>
        <v>0</v>
      </c>
      <c r="I101" s="8"/>
      <c r="J101" s="8">
        <f t="shared" si="16"/>
        <v>0</v>
      </c>
      <c r="K101" s="8"/>
      <c r="L101" s="8">
        <f t="shared" si="17"/>
        <v>0</v>
      </c>
      <c r="M101" s="8">
        <f t="shared" si="18"/>
        <v>0</v>
      </c>
      <c r="N101" s="8">
        <f t="shared" si="19"/>
        <v>0</v>
      </c>
      <c r="O101" s="80" t="s">
        <v>826</v>
      </c>
      <c r="T101">
        <v>0</v>
      </c>
      <c r="AC101">
        <v>1</v>
      </c>
    </row>
    <row r="102" spans="1:29" ht="30" customHeight="1" x14ac:dyDescent="0.3">
      <c r="A102" s="10" t="s">
        <v>16</v>
      </c>
      <c r="B102" s="10" t="s">
        <v>479</v>
      </c>
      <c r="C102" s="10" t="s">
        <v>280</v>
      </c>
      <c r="D102" s="10" t="s">
        <v>417</v>
      </c>
      <c r="E102" s="10" t="s">
        <v>27</v>
      </c>
      <c r="F102" s="12">
        <v>18</v>
      </c>
      <c r="G102" s="8"/>
      <c r="H102" s="8">
        <f t="shared" si="15"/>
        <v>0</v>
      </c>
      <c r="I102" s="8"/>
      <c r="J102" s="8">
        <f t="shared" si="16"/>
        <v>0</v>
      </c>
      <c r="K102" s="8"/>
      <c r="L102" s="8">
        <f t="shared" si="17"/>
        <v>0</v>
      </c>
      <c r="M102" s="8">
        <f t="shared" si="18"/>
        <v>0</v>
      </c>
      <c r="N102" s="8">
        <f t="shared" si="19"/>
        <v>0</v>
      </c>
      <c r="O102" s="80" t="s">
        <v>826</v>
      </c>
      <c r="T102">
        <v>0</v>
      </c>
      <c r="AC102">
        <v>1</v>
      </c>
    </row>
    <row r="103" spans="1:29" ht="30" customHeight="1" x14ac:dyDescent="0.3">
      <c r="A103" s="10" t="s">
        <v>16</v>
      </c>
      <c r="B103" s="10" t="s">
        <v>480</v>
      </c>
      <c r="C103" s="73" t="s">
        <v>284</v>
      </c>
      <c r="D103" s="73" t="s">
        <v>43</v>
      </c>
      <c r="E103" s="73" t="s">
        <v>109</v>
      </c>
      <c r="F103" s="74">
        <v>0</v>
      </c>
      <c r="G103" s="75"/>
      <c r="H103" s="75">
        <f t="shared" si="15"/>
        <v>0</v>
      </c>
      <c r="I103" s="75"/>
      <c r="J103" s="75">
        <f t="shared" si="16"/>
        <v>0</v>
      </c>
      <c r="K103" s="75"/>
      <c r="L103" s="75">
        <f t="shared" si="17"/>
        <v>0</v>
      </c>
      <c r="M103" s="75">
        <f t="shared" si="18"/>
        <v>0</v>
      </c>
      <c r="N103" s="75">
        <f t="shared" si="19"/>
        <v>0</v>
      </c>
      <c r="O103" s="80" t="s">
        <v>826</v>
      </c>
      <c r="P103" s="66">
        <f>N100+N101+N102</f>
        <v>0</v>
      </c>
      <c r="T103">
        <v>0</v>
      </c>
      <c r="AC103">
        <v>1</v>
      </c>
    </row>
    <row r="104" spans="1:29" ht="30" customHeight="1" x14ac:dyDescent="0.3">
      <c r="A104" s="10" t="s">
        <v>16</v>
      </c>
      <c r="B104" s="10" t="s">
        <v>494</v>
      </c>
      <c r="C104" s="10" t="s">
        <v>830</v>
      </c>
      <c r="D104" s="10" t="s">
        <v>43</v>
      </c>
      <c r="E104" s="10" t="s">
        <v>43</v>
      </c>
      <c r="F104" s="12">
        <v>0</v>
      </c>
      <c r="G104" s="8"/>
      <c r="H104" s="8">
        <f>TRUNC(F104*G104,0)</f>
        <v>0</v>
      </c>
      <c r="I104" s="8"/>
      <c r="J104" s="8">
        <f>TRUNC(F104*I104,0)</f>
        <v>0</v>
      </c>
      <c r="K104" s="8"/>
      <c r="L104" s="8">
        <f>TRUNC(F104*K104,0)</f>
        <v>0</v>
      </c>
      <c r="M104" s="8">
        <f>G104+I104+K104</f>
        <v>0</v>
      </c>
      <c r="N104" s="8">
        <f>H104+J104+L104</f>
        <v>0</v>
      </c>
      <c r="O104" s="10" t="s">
        <v>43</v>
      </c>
      <c r="T104">
        <v>0</v>
      </c>
      <c r="AC104">
        <v>1</v>
      </c>
    </row>
    <row r="105" spans="1:29" ht="30" customHeight="1" x14ac:dyDescent="0.3">
      <c r="A105" s="10" t="s">
        <v>16</v>
      </c>
      <c r="B105" s="10" t="s">
        <v>481</v>
      </c>
      <c r="C105" s="10" t="s">
        <v>482</v>
      </c>
      <c r="D105" s="10" t="s">
        <v>43</v>
      </c>
      <c r="E105" s="10" t="s">
        <v>109</v>
      </c>
      <c r="F105" s="12">
        <v>1</v>
      </c>
      <c r="G105" s="8"/>
      <c r="H105" s="8">
        <f t="shared" ref="H105:H157" si="20">TRUNC(F105*G105,0)</f>
        <v>0</v>
      </c>
      <c r="I105" s="8"/>
      <c r="J105" s="8">
        <f t="shared" ref="J105:J157" si="21">TRUNC(F105*I105,0)</f>
        <v>0</v>
      </c>
      <c r="K105" s="8"/>
      <c r="L105" s="8">
        <f t="shared" ref="L105:L157" si="22">TRUNC(F105*K105,0)</f>
        <v>0</v>
      </c>
      <c r="M105" s="8">
        <f t="shared" ref="M105:M157" si="23">G105+I105+K105</f>
        <v>0</v>
      </c>
      <c r="N105" s="8">
        <f t="shared" ref="N105:N157" si="24">H105+J105+L105</f>
        <v>0</v>
      </c>
      <c r="O105" s="85"/>
      <c r="T105">
        <v>0</v>
      </c>
      <c r="AC105">
        <v>1</v>
      </c>
    </row>
    <row r="106" spans="1:29" ht="30" customHeight="1" x14ac:dyDescent="0.3">
      <c r="A106" s="10" t="s">
        <v>16</v>
      </c>
      <c r="B106" s="10" t="s">
        <v>483</v>
      </c>
      <c r="C106" s="10" t="s">
        <v>288</v>
      </c>
      <c r="D106" s="10" t="s">
        <v>43</v>
      </c>
      <c r="E106" s="10" t="s">
        <v>109</v>
      </c>
      <c r="F106" s="12">
        <v>18</v>
      </c>
      <c r="G106" s="8"/>
      <c r="H106" s="8">
        <f t="shared" si="20"/>
        <v>0</v>
      </c>
      <c r="I106" s="8"/>
      <c r="J106" s="8">
        <f t="shared" si="21"/>
        <v>0</v>
      </c>
      <c r="K106" s="8"/>
      <c r="L106" s="8">
        <f t="shared" si="22"/>
        <v>0</v>
      </c>
      <c r="M106" s="8">
        <f t="shared" si="23"/>
        <v>0</v>
      </c>
      <c r="N106" s="8">
        <f t="shared" si="24"/>
        <v>0</v>
      </c>
      <c r="O106" s="85"/>
      <c r="T106">
        <v>0</v>
      </c>
      <c r="AC106">
        <v>1</v>
      </c>
    </row>
    <row r="107" spans="1:29" ht="30" customHeight="1" x14ac:dyDescent="0.3">
      <c r="A107" s="10" t="s">
        <v>16</v>
      </c>
      <c r="B107" s="10" t="s">
        <v>484</v>
      </c>
      <c r="C107" s="10" t="s">
        <v>290</v>
      </c>
      <c r="D107" s="10" t="s">
        <v>43</v>
      </c>
      <c r="E107" s="10" t="s">
        <v>109</v>
      </c>
      <c r="F107" s="12">
        <v>19</v>
      </c>
      <c r="G107" s="8"/>
      <c r="H107" s="8">
        <f t="shared" si="20"/>
        <v>0</v>
      </c>
      <c r="I107" s="8"/>
      <c r="J107" s="8">
        <f t="shared" si="21"/>
        <v>0</v>
      </c>
      <c r="K107" s="8"/>
      <c r="L107" s="8">
        <f t="shared" si="22"/>
        <v>0</v>
      </c>
      <c r="M107" s="8">
        <f t="shared" si="23"/>
        <v>0</v>
      </c>
      <c r="N107" s="8">
        <f t="shared" si="24"/>
        <v>0</v>
      </c>
      <c r="O107" s="85"/>
      <c r="T107">
        <v>0</v>
      </c>
      <c r="AC107">
        <v>1</v>
      </c>
    </row>
    <row r="108" spans="1:29" ht="30" customHeight="1" x14ac:dyDescent="0.3">
      <c r="A108" s="10" t="s">
        <v>16</v>
      </c>
      <c r="B108" s="10" t="s">
        <v>485</v>
      </c>
      <c r="C108" s="10" t="s">
        <v>486</v>
      </c>
      <c r="D108" s="10" t="s">
        <v>43</v>
      </c>
      <c r="E108" s="10" t="s">
        <v>109</v>
      </c>
      <c r="F108" s="12">
        <v>1</v>
      </c>
      <c r="G108" s="8"/>
      <c r="H108" s="8">
        <f t="shared" si="20"/>
        <v>0</v>
      </c>
      <c r="I108" s="8"/>
      <c r="J108" s="8">
        <f t="shared" si="21"/>
        <v>0</v>
      </c>
      <c r="K108" s="8"/>
      <c r="L108" s="8">
        <f t="shared" si="22"/>
        <v>0</v>
      </c>
      <c r="M108" s="8">
        <f t="shared" si="23"/>
        <v>0</v>
      </c>
      <c r="N108" s="8">
        <f t="shared" si="24"/>
        <v>0</v>
      </c>
      <c r="O108" s="85"/>
      <c r="T108">
        <v>0</v>
      </c>
      <c r="AC108">
        <v>1</v>
      </c>
    </row>
    <row r="109" spans="1:29" ht="30" customHeight="1" x14ac:dyDescent="0.3">
      <c r="A109" s="10" t="s">
        <v>16</v>
      </c>
      <c r="B109" s="10" t="s">
        <v>487</v>
      </c>
      <c r="C109" s="10" t="s">
        <v>292</v>
      </c>
      <c r="D109" s="10" t="s">
        <v>43</v>
      </c>
      <c r="E109" s="10" t="s">
        <v>109</v>
      </c>
      <c r="F109" s="12">
        <v>3</v>
      </c>
      <c r="G109" s="8"/>
      <c r="H109" s="8">
        <f t="shared" si="20"/>
        <v>0</v>
      </c>
      <c r="I109" s="8"/>
      <c r="J109" s="8">
        <f t="shared" si="21"/>
        <v>0</v>
      </c>
      <c r="K109" s="8"/>
      <c r="L109" s="8">
        <f t="shared" si="22"/>
        <v>0</v>
      </c>
      <c r="M109" s="8">
        <f t="shared" si="23"/>
        <v>0</v>
      </c>
      <c r="N109" s="8">
        <f t="shared" si="24"/>
        <v>0</v>
      </c>
      <c r="O109" s="85"/>
      <c r="T109">
        <v>0</v>
      </c>
      <c r="AC109">
        <v>1</v>
      </c>
    </row>
    <row r="110" spans="1:29" ht="30" customHeight="1" x14ac:dyDescent="0.3">
      <c r="A110" s="10" t="s">
        <v>16</v>
      </c>
      <c r="B110" s="10" t="s">
        <v>488</v>
      </c>
      <c r="C110" s="10" t="s">
        <v>294</v>
      </c>
      <c r="D110" s="10" t="s">
        <v>43</v>
      </c>
      <c r="E110" s="10" t="s">
        <v>109</v>
      </c>
      <c r="F110" s="12">
        <v>13</v>
      </c>
      <c r="G110" s="8"/>
      <c r="H110" s="8">
        <f t="shared" si="20"/>
        <v>0</v>
      </c>
      <c r="I110" s="8"/>
      <c r="J110" s="8">
        <f t="shared" si="21"/>
        <v>0</v>
      </c>
      <c r="K110" s="8"/>
      <c r="L110" s="8">
        <f t="shared" si="22"/>
        <v>0</v>
      </c>
      <c r="M110" s="8">
        <f t="shared" si="23"/>
        <v>0</v>
      </c>
      <c r="N110" s="8">
        <f t="shared" si="24"/>
        <v>0</v>
      </c>
      <c r="O110" s="85"/>
      <c r="T110">
        <v>0</v>
      </c>
      <c r="AC110">
        <v>1</v>
      </c>
    </row>
    <row r="111" spans="1:29" ht="30" customHeight="1" x14ac:dyDescent="0.3">
      <c r="A111" s="10" t="s">
        <v>16</v>
      </c>
      <c r="B111" s="10" t="s">
        <v>489</v>
      </c>
      <c r="C111" s="10" t="s">
        <v>490</v>
      </c>
      <c r="D111" s="10" t="s">
        <v>491</v>
      </c>
      <c r="E111" s="10" t="s">
        <v>109</v>
      </c>
      <c r="F111" s="12">
        <v>3</v>
      </c>
      <c r="G111" s="8"/>
      <c r="H111" s="8">
        <f t="shared" si="20"/>
        <v>0</v>
      </c>
      <c r="I111" s="8"/>
      <c r="J111" s="8">
        <f t="shared" si="21"/>
        <v>0</v>
      </c>
      <c r="K111" s="8"/>
      <c r="L111" s="8">
        <f t="shared" si="22"/>
        <v>0</v>
      </c>
      <c r="M111" s="8">
        <f t="shared" si="23"/>
        <v>0</v>
      </c>
      <c r="N111" s="8">
        <f t="shared" si="24"/>
        <v>0</v>
      </c>
      <c r="O111" s="85"/>
      <c r="T111">
        <v>0</v>
      </c>
      <c r="AC111">
        <v>1</v>
      </c>
    </row>
    <row r="112" spans="1:29" ht="30" customHeight="1" x14ac:dyDescent="0.3">
      <c r="A112" s="10" t="s">
        <v>16</v>
      </c>
      <c r="B112" s="10" t="s">
        <v>492</v>
      </c>
      <c r="C112" s="10" t="s">
        <v>108</v>
      </c>
      <c r="D112" s="10" t="s">
        <v>493</v>
      </c>
      <c r="E112" s="10" t="s">
        <v>109</v>
      </c>
      <c r="F112" s="12">
        <v>3</v>
      </c>
      <c r="G112" s="8"/>
      <c r="H112" s="8">
        <f t="shared" si="20"/>
        <v>0</v>
      </c>
      <c r="I112" s="8"/>
      <c r="J112" s="8">
        <f t="shared" si="21"/>
        <v>0</v>
      </c>
      <c r="K112" s="8"/>
      <c r="L112" s="8">
        <f t="shared" si="22"/>
        <v>0</v>
      </c>
      <c r="M112" s="8">
        <f t="shared" si="23"/>
        <v>0</v>
      </c>
      <c r="N112" s="8">
        <f t="shared" si="24"/>
        <v>0</v>
      </c>
      <c r="O112" s="85"/>
      <c r="P112" s="88"/>
      <c r="T112">
        <v>0</v>
      </c>
      <c r="AC112">
        <v>1</v>
      </c>
    </row>
    <row r="113" spans="1:29" ht="30" customHeight="1" x14ac:dyDescent="0.3">
      <c r="A113" s="10" t="s">
        <v>16</v>
      </c>
      <c r="B113" s="10" t="s">
        <v>496</v>
      </c>
      <c r="C113" s="10" t="s">
        <v>117</v>
      </c>
      <c r="D113" s="10" t="s">
        <v>497</v>
      </c>
      <c r="E113" s="10" t="s">
        <v>119</v>
      </c>
      <c r="F113" s="12">
        <v>304.2</v>
      </c>
      <c r="G113" s="8"/>
      <c r="H113" s="8">
        <f t="shared" si="20"/>
        <v>0</v>
      </c>
      <c r="I113" s="8"/>
      <c r="J113" s="8">
        <f t="shared" si="21"/>
        <v>0</v>
      </c>
      <c r="K113" s="8"/>
      <c r="L113" s="8">
        <f t="shared" si="22"/>
        <v>0</v>
      </c>
      <c r="M113" s="8">
        <f t="shared" si="23"/>
        <v>0</v>
      </c>
      <c r="N113" s="8">
        <f t="shared" si="24"/>
        <v>0</v>
      </c>
      <c r="O113" s="10" t="s">
        <v>43</v>
      </c>
      <c r="T113">
        <v>0</v>
      </c>
      <c r="AC113">
        <v>1</v>
      </c>
    </row>
    <row r="114" spans="1:29" ht="30" customHeight="1" x14ac:dyDescent="0.3">
      <c r="A114" s="10" t="s">
        <v>16</v>
      </c>
      <c r="B114" s="10" t="s">
        <v>498</v>
      </c>
      <c r="C114" s="10" t="s">
        <v>499</v>
      </c>
      <c r="D114" s="10" t="s">
        <v>43</v>
      </c>
      <c r="E114" s="10" t="s">
        <v>119</v>
      </c>
      <c r="F114" s="12">
        <v>20</v>
      </c>
      <c r="G114" s="8"/>
      <c r="H114" s="8">
        <f t="shared" si="20"/>
        <v>0</v>
      </c>
      <c r="I114" s="8"/>
      <c r="J114" s="8">
        <f t="shared" si="21"/>
        <v>0</v>
      </c>
      <c r="K114" s="8"/>
      <c r="L114" s="8">
        <f t="shared" si="22"/>
        <v>0</v>
      </c>
      <c r="M114" s="8">
        <f t="shared" si="23"/>
        <v>0</v>
      </c>
      <c r="N114" s="8">
        <f t="shared" si="24"/>
        <v>0</v>
      </c>
      <c r="O114" s="10" t="s">
        <v>43</v>
      </c>
      <c r="T114">
        <v>0</v>
      </c>
      <c r="AC114">
        <v>1</v>
      </c>
    </row>
    <row r="115" spans="1:29" ht="30" customHeight="1" x14ac:dyDescent="0.3">
      <c r="A115" s="10" t="s">
        <v>16</v>
      </c>
      <c r="B115" s="10" t="s">
        <v>500</v>
      </c>
      <c r="C115" s="10" t="s">
        <v>229</v>
      </c>
      <c r="D115" s="10" t="s">
        <v>43</v>
      </c>
      <c r="E115" s="10" t="s">
        <v>119</v>
      </c>
      <c r="F115" s="12">
        <v>20</v>
      </c>
      <c r="G115" s="8"/>
      <c r="H115" s="8">
        <f t="shared" si="20"/>
        <v>0</v>
      </c>
      <c r="I115" s="8"/>
      <c r="J115" s="8">
        <f t="shared" si="21"/>
        <v>0</v>
      </c>
      <c r="K115" s="8"/>
      <c r="L115" s="8">
        <f t="shared" si="22"/>
        <v>0</v>
      </c>
      <c r="M115" s="8">
        <f t="shared" si="23"/>
        <v>0</v>
      </c>
      <c r="N115" s="8">
        <f t="shared" si="24"/>
        <v>0</v>
      </c>
      <c r="O115" s="10" t="s">
        <v>43</v>
      </c>
      <c r="T115">
        <v>0</v>
      </c>
      <c r="AC115">
        <v>1</v>
      </c>
    </row>
    <row r="116" spans="1:29" ht="30" customHeight="1" x14ac:dyDescent="0.3">
      <c r="A116" s="10" t="s">
        <v>16</v>
      </c>
      <c r="B116" s="10" t="s">
        <v>501</v>
      </c>
      <c r="C116" s="10" t="s">
        <v>231</v>
      </c>
      <c r="D116" s="10" t="s">
        <v>232</v>
      </c>
      <c r="E116" s="10" t="s">
        <v>57</v>
      </c>
      <c r="F116" s="12">
        <v>20</v>
      </c>
      <c r="G116" s="8"/>
      <c r="H116" s="8">
        <f t="shared" si="20"/>
        <v>0</v>
      </c>
      <c r="I116" s="8"/>
      <c r="J116" s="8">
        <f t="shared" si="21"/>
        <v>0</v>
      </c>
      <c r="K116" s="8"/>
      <c r="L116" s="8">
        <f t="shared" si="22"/>
        <v>0</v>
      </c>
      <c r="M116" s="8">
        <f t="shared" si="23"/>
        <v>0</v>
      </c>
      <c r="N116" s="8">
        <f t="shared" si="24"/>
        <v>0</v>
      </c>
      <c r="O116" s="10" t="s">
        <v>43</v>
      </c>
      <c r="T116">
        <v>0</v>
      </c>
      <c r="AC116">
        <v>1</v>
      </c>
    </row>
    <row r="117" spans="1:29" ht="30" customHeight="1" x14ac:dyDescent="0.3">
      <c r="A117" s="10" t="s">
        <v>16</v>
      </c>
      <c r="B117" s="10" t="s">
        <v>502</v>
      </c>
      <c r="C117" s="10" t="s">
        <v>301</v>
      </c>
      <c r="D117" s="10" t="s">
        <v>43</v>
      </c>
      <c r="E117" s="10" t="s">
        <v>27</v>
      </c>
      <c r="F117" s="12">
        <v>19</v>
      </c>
      <c r="G117" s="8"/>
      <c r="H117" s="8">
        <f t="shared" si="20"/>
        <v>0</v>
      </c>
      <c r="I117" s="8"/>
      <c r="J117" s="8">
        <f t="shared" si="21"/>
        <v>0</v>
      </c>
      <c r="K117" s="8"/>
      <c r="L117" s="8">
        <f t="shared" si="22"/>
        <v>0</v>
      </c>
      <c r="M117" s="8">
        <f t="shared" si="23"/>
        <v>0</v>
      </c>
      <c r="N117" s="8">
        <f t="shared" si="24"/>
        <v>0</v>
      </c>
      <c r="O117" s="10" t="s">
        <v>43</v>
      </c>
      <c r="T117">
        <v>0</v>
      </c>
      <c r="AC117">
        <v>1</v>
      </c>
    </row>
    <row r="118" spans="1:29" ht="30" customHeight="1" x14ac:dyDescent="0.3">
      <c r="A118" s="10" t="s">
        <v>16</v>
      </c>
      <c r="B118" s="10" t="s">
        <v>503</v>
      </c>
      <c r="C118" s="10" t="s">
        <v>303</v>
      </c>
      <c r="D118" s="10" t="s">
        <v>237</v>
      </c>
      <c r="E118" s="10" t="s">
        <v>27</v>
      </c>
      <c r="F118" s="12">
        <v>3</v>
      </c>
      <c r="G118" s="8"/>
      <c r="H118" s="8">
        <f t="shared" si="20"/>
        <v>0</v>
      </c>
      <c r="I118" s="8"/>
      <c r="J118" s="8">
        <f t="shared" si="21"/>
        <v>0</v>
      </c>
      <c r="K118" s="8"/>
      <c r="L118" s="8">
        <f t="shared" si="22"/>
        <v>0</v>
      </c>
      <c r="M118" s="8">
        <f t="shared" si="23"/>
        <v>0</v>
      </c>
      <c r="N118" s="8">
        <f t="shared" si="24"/>
        <v>0</v>
      </c>
      <c r="O118" s="10" t="s">
        <v>43</v>
      </c>
      <c r="T118">
        <v>0</v>
      </c>
      <c r="AC118">
        <v>1</v>
      </c>
    </row>
    <row r="119" spans="1:29" ht="30" customHeight="1" x14ac:dyDescent="0.3">
      <c r="A119" s="10" t="s">
        <v>16</v>
      </c>
      <c r="B119" s="10" t="s">
        <v>504</v>
      </c>
      <c r="C119" s="10" t="s">
        <v>305</v>
      </c>
      <c r="D119" s="10" t="s">
        <v>43</v>
      </c>
      <c r="E119" s="10" t="s">
        <v>27</v>
      </c>
      <c r="F119" s="12">
        <v>19</v>
      </c>
      <c r="G119" s="8"/>
      <c r="H119" s="8">
        <f t="shared" si="20"/>
        <v>0</v>
      </c>
      <c r="I119" s="8"/>
      <c r="J119" s="8">
        <f t="shared" si="21"/>
        <v>0</v>
      </c>
      <c r="K119" s="8"/>
      <c r="L119" s="8">
        <f t="shared" si="22"/>
        <v>0</v>
      </c>
      <c r="M119" s="8">
        <f t="shared" si="23"/>
        <v>0</v>
      </c>
      <c r="N119" s="8">
        <f t="shared" si="24"/>
        <v>0</v>
      </c>
      <c r="O119" s="10" t="s">
        <v>43</v>
      </c>
      <c r="T119">
        <v>0</v>
      </c>
      <c r="AC119">
        <v>1</v>
      </c>
    </row>
    <row r="120" spans="1:29" ht="30" customHeight="1" x14ac:dyDescent="0.3">
      <c r="A120" s="10" t="s">
        <v>16</v>
      </c>
      <c r="B120" s="10" t="s">
        <v>505</v>
      </c>
      <c r="C120" s="10" t="s">
        <v>307</v>
      </c>
      <c r="D120" s="10" t="s">
        <v>237</v>
      </c>
      <c r="E120" s="10" t="s">
        <v>27</v>
      </c>
      <c r="F120" s="12">
        <v>3</v>
      </c>
      <c r="G120" s="8"/>
      <c r="H120" s="8">
        <f t="shared" si="20"/>
        <v>0</v>
      </c>
      <c r="I120" s="8"/>
      <c r="J120" s="8">
        <f t="shared" si="21"/>
        <v>0</v>
      </c>
      <c r="K120" s="8"/>
      <c r="L120" s="8">
        <f t="shared" si="22"/>
        <v>0</v>
      </c>
      <c r="M120" s="8">
        <f t="shared" si="23"/>
        <v>0</v>
      </c>
      <c r="N120" s="8">
        <f t="shared" si="24"/>
        <v>0</v>
      </c>
      <c r="O120" s="10" t="s">
        <v>43</v>
      </c>
      <c r="T120">
        <v>0</v>
      </c>
      <c r="AC120">
        <v>1</v>
      </c>
    </row>
    <row r="121" spans="1:29" ht="30" customHeight="1" x14ac:dyDescent="0.3">
      <c r="A121" s="10" t="s">
        <v>16</v>
      </c>
      <c r="B121" s="10" t="s">
        <v>506</v>
      </c>
      <c r="C121" s="10" t="s">
        <v>507</v>
      </c>
      <c r="D121" s="10" t="s">
        <v>43</v>
      </c>
      <c r="E121" s="10" t="s">
        <v>109</v>
      </c>
      <c r="F121" s="12">
        <v>19</v>
      </c>
      <c r="G121" s="8"/>
      <c r="H121" s="8">
        <f t="shared" si="20"/>
        <v>0</v>
      </c>
      <c r="I121" s="8"/>
      <c r="J121" s="8">
        <f t="shared" si="21"/>
        <v>0</v>
      </c>
      <c r="K121" s="8"/>
      <c r="L121" s="8">
        <f t="shared" si="22"/>
        <v>0</v>
      </c>
      <c r="M121" s="8">
        <f t="shared" si="23"/>
        <v>0</v>
      </c>
      <c r="N121" s="8">
        <f t="shared" si="24"/>
        <v>0</v>
      </c>
      <c r="O121" s="10" t="s">
        <v>43</v>
      </c>
      <c r="T121">
        <v>0</v>
      </c>
      <c r="AC121">
        <v>1</v>
      </c>
    </row>
    <row r="122" spans="1:29" ht="30" customHeight="1" x14ac:dyDescent="0.3">
      <c r="A122" s="10" t="s">
        <v>16</v>
      </c>
      <c r="B122" s="10" t="s">
        <v>508</v>
      </c>
      <c r="C122" s="10" t="s">
        <v>239</v>
      </c>
      <c r="D122" s="10" t="s">
        <v>43</v>
      </c>
      <c r="E122" s="10" t="s">
        <v>109</v>
      </c>
      <c r="F122" s="12">
        <v>19</v>
      </c>
      <c r="G122" s="8"/>
      <c r="H122" s="8">
        <f t="shared" si="20"/>
        <v>0</v>
      </c>
      <c r="I122" s="8"/>
      <c r="J122" s="8">
        <f t="shared" si="21"/>
        <v>0</v>
      </c>
      <c r="K122" s="8"/>
      <c r="L122" s="8">
        <f t="shared" si="22"/>
        <v>0</v>
      </c>
      <c r="M122" s="8">
        <f t="shared" si="23"/>
        <v>0</v>
      </c>
      <c r="N122" s="8">
        <f t="shared" si="24"/>
        <v>0</v>
      </c>
      <c r="O122" s="10" t="s">
        <v>43</v>
      </c>
      <c r="T122">
        <v>0</v>
      </c>
      <c r="AC122">
        <v>1</v>
      </c>
    </row>
    <row r="123" spans="1:29" ht="30" customHeight="1" x14ac:dyDescent="0.3">
      <c r="A123" s="10" t="s">
        <v>16</v>
      </c>
      <c r="B123" s="10" t="s">
        <v>509</v>
      </c>
      <c r="C123" s="10" t="s">
        <v>129</v>
      </c>
      <c r="D123" s="10" t="s">
        <v>132</v>
      </c>
      <c r="E123" s="10" t="s">
        <v>32</v>
      </c>
      <c r="F123" s="12">
        <v>6</v>
      </c>
      <c r="G123" s="8"/>
      <c r="H123" s="8">
        <f t="shared" si="20"/>
        <v>0</v>
      </c>
      <c r="I123" s="8"/>
      <c r="J123" s="8">
        <f t="shared" si="21"/>
        <v>0</v>
      </c>
      <c r="K123" s="8"/>
      <c r="L123" s="8">
        <f t="shared" si="22"/>
        <v>0</v>
      </c>
      <c r="M123" s="8">
        <f t="shared" si="23"/>
        <v>0</v>
      </c>
      <c r="N123" s="8">
        <f t="shared" si="24"/>
        <v>0</v>
      </c>
      <c r="O123" s="10" t="s">
        <v>43</v>
      </c>
      <c r="T123">
        <v>0</v>
      </c>
      <c r="AC123">
        <v>1</v>
      </c>
    </row>
    <row r="124" spans="1:29" ht="30" customHeight="1" x14ac:dyDescent="0.3">
      <c r="A124" s="10" t="s">
        <v>16</v>
      </c>
      <c r="B124" s="10" t="s">
        <v>510</v>
      </c>
      <c r="C124" s="10" t="s">
        <v>129</v>
      </c>
      <c r="D124" s="10" t="s">
        <v>134</v>
      </c>
      <c r="E124" s="10" t="s">
        <v>32</v>
      </c>
      <c r="F124" s="12">
        <v>1</v>
      </c>
      <c r="G124" s="8"/>
      <c r="H124" s="8">
        <f t="shared" si="20"/>
        <v>0</v>
      </c>
      <c r="I124" s="8"/>
      <c r="J124" s="8">
        <f t="shared" si="21"/>
        <v>0</v>
      </c>
      <c r="K124" s="8"/>
      <c r="L124" s="8">
        <f t="shared" si="22"/>
        <v>0</v>
      </c>
      <c r="M124" s="8">
        <f t="shared" si="23"/>
        <v>0</v>
      </c>
      <c r="N124" s="8">
        <f t="shared" si="24"/>
        <v>0</v>
      </c>
      <c r="O124" s="10" t="s">
        <v>43</v>
      </c>
      <c r="T124">
        <v>0</v>
      </c>
      <c r="AC124">
        <v>1</v>
      </c>
    </row>
    <row r="125" spans="1:29" ht="30" customHeight="1" x14ac:dyDescent="0.3">
      <c r="A125" s="10" t="s">
        <v>16</v>
      </c>
      <c r="B125" s="10" t="s">
        <v>511</v>
      </c>
      <c r="C125" s="10" t="s">
        <v>129</v>
      </c>
      <c r="D125" s="10" t="s">
        <v>311</v>
      </c>
      <c r="E125" s="10" t="s">
        <v>32</v>
      </c>
      <c r="F125" s="12">
        <v>18</v>
      </c>
      <c r="G125" s="8"/>
      <c r="H125" s="8">
        <f t="shared" si="20"/>
        <v>0</v>
      </c>
      <c r="I125" s="8"/>
      <c r="J125" s="8">
        <f t="shared" si="21"/>
        <v>0</v>
      </c>
      <c r="K125" s="8"/>
      <c r="L125" s="8">
        <f t="shared" si="22"/>
        <v>0</v>
      </c>
      <c r="M125" s="8">
        <f t="shared" si="23"/>
        <v>0</v>
      </c>
      <c r="N125" s="8">
        <f t="shared" si="24"/>
        <v>0</v>
      </c>
      <c r="O125" s="10" t="s">
        <v>43</v>
      </c>
      <c r="T125">
        <v>0</v>
      </c>
      <c r="AC125">
        <v>1</v>
      </c>
    </row>
    <row r="126" spans="1:29" ht="30" customHeight="1" x14ac:dyDescent="0.3">
      <c r="A126" s="10" t="s">
        <v>16</v>
      </c>
      <c r="B126" s="10" t="s">
        <v>512</v>
      </c>
      <c r="C126" s="10" t="s">
        <v>129</v>
      </c>
      <c r="D126" s="10" t="s">
        <v>136</v>
      </c>
      <c r="E126" s="10" t="s">
        <v>32</v>
      </c>
      <c r="F126" s="12">
        <v>10</v>
      </c>
      <c r="G126" s="8"/>
      <c r="H126" s="8">
        <f t="shared" si="20"/>
        <v>0</v>
      </c>
      <c r="I126" s="8"/>
      <c r="J126" s="8">
        <f t="shared" si="21"/>
        <v>0</v>
      </c>
      <c r="K126" s="8"/>
      <c r="L126" s="8">
        <f t="shared" si="22"/>
        <v>0</v>
      </c>
      <c r="M126" s="8">
        <f t="shared" si="23"/>
        <v>0</v>
      </c>
      <c r="N126" s="8">
        <f t="shared" si="24"/>
        <v>0</v>
      </c>
      <c r="O126" s="10" t="s">
        <v>43</v>
      </c>
      <c r="T126">
        <v>0</v>
      </c>
      <c r="AC126">
        <v>1</v>
      </c>
    </row>
    <row r="127" spans="1:29" ht="30" customHeight="1" x14ac:dyDescent="0.3">
      <c r="A127" s="10" t="s">
        <v>16</v>
      </c>
      <c r="B127" s="10" t="s">
        <v>513</v>
      </c>
      <c r="C127" s="10" t="s">
        <v>129</v>
      </c>
      <c r="D127" s="10" t="s">
        <v>314</v>
      </c>
      <c r="E127" s="10" t="s">
        <v>32</v>
      </c>
      <c r="F127" s="12">
        <v>18</v>
      </c>
      <c r="G127" s="8"/>
      <c r="H127" s="8">
        <f t="shared" si="20"/>
        <v>0</v>
      </c>
      <c r="I127" s="8"/>
      <c r="J127" s="8">
        <f t="shared" si="21"/>
        <v>0</v>
      </c>
      <c r="K127" s="8"/>
      <c r="L127" s="8">
        <f t="shared" si="22"/>
        <v>0</v>
      </c>
      <c r="M127" s="8">
        <f t="shared" si="23"/>
        <v>0</v>
      </c>
      <c r="N127" s="8">
        <f t="shared" si="24"/>
        <v>0</v>
      </c>
      <c r="O127" s="10" t="s">
        <v>43</v>
      </c>
      <c r="T127">
        <v>0</v>
      </c>
      <c r="AC127">
        <v>1</v>
      </c>
    </row>
    <row r="128" spans="1:29" ht="30" customHeight="1" x14ac:dyDescent="0.3">
      <c r="A128" s="10" t="s">
        <v>16</v>
      </c>
      <c r="B128" s="10" t="s">
        <v>514</v>
      </c>
      <c r="C128" s="10" t="s">
        <v>138</v>
      </c>
      <c r="D128" s="10" t="s">
        <v>141</v>
      </c>
      <c r="E128" s="10" t="s">
        <v>109</v>
      </c>
      <c r="F128" s="12">
        <v>3</v>
      </c>
      <c r="G128" s="8"/>
      <c r="H128" s="8">
        <f t="shared" si="20"/>
        <v>0</v>
      </c>
      <c r="I128" s="8"/>
      <c r="J128" s="8">
        <f t="shared" si="21"/>
        <v>0</v>
      </c>
      <c r="K128" s="8"/>
      <c r="L128" s="8">
        <f t="shared" si="22"/>
        <v>0</v>
      </c>
      <c r="M128" s="8">
        <f t="shared" si="23"/>
        <v>0</v>
      </c>
      <c r="N128" s="8">
        <f t="shared" si="24"/>
        <v>0</v>
      </c>
      <c r="O128" s="10" t="s">
        <v>43</v>
      </c>
      <c r="T128">
        <v>0</v>
      </c>
      <c r="AC128">
        <v>1</v>
      </c>
    </row>
    <row r="129" spans="1:29" ht="30" customHeight="1" x14ac:dyDescent="0.3">
      <c r="A129" s="10" t="s">
        <v>16</v>
      </c>
      <c r="B129" s="10" t="s">
        <v>515</v>
      </c>
      <c r="C129" s="10" t="s">
        <v>147</v>
      </c>
      <c r="D129" s="10" t="s">
        <v>141</v>
      </c>
      <c r="E129" s="10" t="s">
        <v>109</v>
      </c>
      <c r="F129" s="12">
        <v>6</v>
      </c>
      <c r="G129" s="8"/>
      <c r="H129" s="8">
        <f t="shared" si="20"/>
        <v>0</v>
      </c>
      <c r="I129" s="8"/>
      <c r="J129" s="8">
        <f t="shared" si="21"/>
        <v>0</v>
      </c>
      <c r="K129" s="8"/>
      <c r="L129" s="8">
        <f t="shared" si="22"/>
        <v>0</v>
      </c>
      <c r="M129" s="8">
        <f t="shared" si="23"/>
        <v>0</v>
      </c>
      <c r="N129" s="8">
        <f t="shared" si="24"/>
        <v>0</v>
      </c>
      <c r="O129" s="10" t="s">
        <v>43</v>
      </c>
      <c r="T129">
        <v>0</v>
      </c>
      <c r="AC129">
        <v>1</v>
      </c>
    </row>
    <row r="130" spans="1:29" ht="30" customHeight="1" x14ac:dyDescent="0.3">
      <c r="A130" s="10" t="s">
        <v>16</v>
      </c>
      <c r="B130" s="10" t="s">
        <v>516</v>
      </c>
      <c r="C130" s="10" t="s">
        <v>147</v>
      </c>
      <c r="D130" s="10" t="s">
        <v>143</v>
      </c>
      <c r="E130" s="10" t="s">
        <v>109</v>
      </c>
      <c r="F130" s="12">
        <v>1</v>
      </c>
      <c r="G130" s="8"/>
      <c r="H130" s="8">
        <f t="shared" si="20"/>
        <v>0</v>
      </c>
      <c r="I130" s="8"/>
      <c r="J130" s="8">
        <f t="shared" si="21"/>
        <v>0</v>
      </c>
      <c r="K130" s="8"/>
      <c r="L130" s="8">
        <f t="shared" si="22"/>
        <v>0</v>
      </c>
      <c r="M130" s="8">
        <f t="shared" si="23"/>
        <v>0</v>
      </c>
      <c r="N130" s="8">
        <f t="shared" si="24"/>
        <v>0</v>
      </c>
      <c r="O130" s="10" t="s">
        <v>43</v>
      </c>
      <c r="T130">
        <v>0</v>
      </c>
      <c r="AC130">
        <v>1</v>
      </c>
    </row>
    <row r="131" spans="1:29" ht="30" customHeight="1" x14ac:dyDescent="0.3">
      <c r="A131" s="10" t="s">
        <v>16</v>
      </c>
      <c r="B131" s="10" t="s">
        <v>517</v>
      </c>
      <c r="C131" s="10" t="s">
        <v>147</v>
      </c>
      <c r="D131" s="10" t="s">
        <v>317</v>
      </c>
      <c r="E131" s="10" t="s">
        <v>109</v>
      </c>
      <c r="F131" s="12">
        <v>18</v>
      </c>
      <c r="G131" s="8"/>
      <c r="H131" s="8">
        <f t="shared" si="20"/>
        <v>0</v>
      </c>
      <c r="I131" s="8"/>
      <c r="J131" s="8">
        <f t="shared" si="21"/>
        <v>0</v>
      </c>
      <c r="K131" s="8"/>
      <c r="L131" s="8">
        <f t="shared" si="22"/>
        <v>0</v>
      </c>
      <c r="M131" s="8">
        <f t="shared" si="23"/>
        <v>0</v>
      </c>
      <c r="N131" s="8">
        <f t="shared" si="24"/>
        <v>0</v>
      </c>
      <c r="O131" s="10" t="s">
        <v>43</v>
      </c>
      <c r="T131">
        <v>0</v>
      </c>
      <c r="AC131">
        <v>1</v>
      </c>
    </row>
    <row r="132" spans="1:29" ht="30" customHeight="1" x14ac:dyDescent="0.3">
      <c r="A132" s="10" t="s">
        <v>16</v>
      </c>
      <c r="B132" s="10" t="s">
        <v>518</v>
      </c>
      <c r="C132" s="10" t="s">
        <v>147</v>
      </c>
      <c r="D132" s="10" t="s">
        <v>145</v>
      </c>
      <c r="E132" s="10" t="s">
        <v>109</v>
      </c>
      <c r="F132" s="12">
        <v>10</v>
      </c>
      <c r="G132" s="8"/>
      <c r="H132" s="8">
        <f t="shared" si="20"/>
        <v>0</v>
      </c>
      <c r="I132" s="8"/>
      <c r="J132" s="8">
        <f t="shared" si="21"/>
        <v>0</v>
      </c>
      <c r="K132" s="8"/>
      <c r="L132" s="8">
        <f t="shared" si="22"/>
        <v>0</v>
      </c>
      <c r="M132" s="8">
        <f t="shared" si="23"/>
        <v>0</v>
      </c>
      <c r="N132" s="8">
        <f t="shared" si="24"/>
        <v>0</v>
      </c>
      <c r="O132" s="10" t="s">
        <v>43</v>
      </c>
      <c r="T132">
        <v>0</v>
      </c>
      <c r="AC132">
        <v>1</v>
      </c>
    </row>
    <row r="133" spans="1:29" ht="30" customHeight="1" x14ac:dyDescent="0.3">
      <c r="A133" s="10" t="s">
        <v>16</v>
      </c>
      <c r="B133" s="10" t="s">
        <v>519</v>
      </c>
      <c r="C133" s="10" t="s">
        <v>147</v>
      </c>
      <c r="D133" s="10" t="s">
        <v>520</v>
      </c>
      <c r="E133" s="10" t="s">
        <v>109</v>
      </c>
      <c r="F133" s="12">
        <v>18</v>
      </c>
      <c r="G133" s="8"/>
      <c r="H133" s="8">
        <f t="shared" si="20"/>
        <v>0</v>
      </c>
      <c r="I133" s="8"/>
      <c r="J133" s="8">
        <f t="shared" si="21"/>
        <v>0</v>
      </c>
      <c r="K133" s="8"/>
      <c r="L133" s="8">
        <f t="shared" si="22"/>
        <v>0</v>
      </c>
      <c r="M133" s="8">
        <f t="shared" si="23"/>
        <v>0</v>
      </c>
      <c r="N133" s="8">
        <f t="shared" si="24"/>
        <v>0</v>
      </c>
      <c r="O133" s="10" t="s">
        <v>43</v>
      </c>
      <c r="T133">
        <v>0</v>
      </c>
      <c r="AC133">
        <v>1</v>
      </c>
    </row>
    <row r="134" spans="1:29" ht="30" customHeight="1" x14ac:dyDescent="0.3">
      <c r="A134" s="10" t="s">
        <v>16</v>
      </c>
      <c r="B134" s="10" t="s">
        <v>521</v>
      </c>
      <c r="C134" s="10" t="s">
        <v>152</v>
      </c>
      <c r="D134" s="10" t="s">
        <v>141</v>
      </c>
      <c r="E134" s="10" t="s">
        <v>57</v>
      </c>
      <c r="F134" s="12">
        <v>18</v>
      </c>
      <c r="G134" s="8"/>
      <c r="H134" s="8">
        <f t="shared" si="20"/>
        <v>0</v>
      </c>
      <c r="I134" s="8"/>
      <c r="J134" s="8">
        <f t="shared" si="21"/>
        <v>0</v>
      </c>
      <c r="K134" s="8"/>
      <c r="L134" s="8">
        <f t="shared" si="22"/>
        <v>0</v>
      </c>
      <c r="M134" s="8">
        <f t="shared" si="23"/>
        <v>0</v>
      </c>
      <c r="N134" s="8">
        <f t="shared" si="24"/>
        <v>0</v>
      </c>
      <c r="O134" s="10" t="s">
        <v>43</v>
      </c>
      <c r="T134">
        <v>0</v>
      </c>
      <c r="AC134">
        <v>1</v>
      </c>
    </row>
    <row r="135" spans="1:29" ht="30" customHeight="1" x14ac:dyDescent="0.3">
      <c r="A135" s="10" t="s">
        <v>16</v>
      </c>
      <c r="B135" s="10" t="s">
        <v>522</v>
      </c>
      <c r="C135" s="10" t="s">
        <v>152</v>
      </c>
      <c r="D135" s="10" t="s">
        <v>143</v>
      </c>
      <c r="E135" s="10" t="s">
        <v>57</v>
      </c>
      <c r="F135" s="12">
        <v>2</v>
      </c>
      <c r="G135" s="8"/>
      <c r="H135" s="8">
        <f t="shared" si="20"/>
        <v>0</v>
      </c>
      <c r="I135" s="8"/>
      <c r="J135" s="8">
        <f t="shared" si="21"/>
        <v>0</v>
      </c>
      <c r="K135" s="8"/>
      <c r="L135" s="8">
        <f t="shared" si="22"/>
        <v>0</v>
      </c>
      <c r="M135" s="8">
        <f t="shared" si="23"/>
        <v>0</v>
      </c>
      <c r="N135" s="8">
        <f t="shared" si="24"/>
        <v>0</v>
      </c>
      <c r="O135" s="10" t="s">
        <v>43</v>
      </c>
      <c r="T135">
        <v>0</v>
      </c>
      <c r="AC135">
        <v>1</v>
      </c>
    </row>
    <row r="136" spans="1:29" ht="30" customHeight="1" x14ac:dyDescent="0.3">
      <c r="A136" s="10" t="s">
        <v>16</v>
      </c>
      <c r="B136" s="10" t="s">
        <v>523</v>
      </c>
      <c r="C136" s="10" t="s">
        <v>152</v>
      </c>
      <c r="D136" s="10" t="s">
        <v>317</v>
      </c>
      <c r="E136" s="10" t="s">
        <v>57</v>
      </c>
      <c r="F136" s="12">
        <v>36</v>
      </c>
      <c r="G136" s="8"/>
      <c r="H136" s="8">
        <f t="shared" si="20"/>
        <v>0</v>
      </c>
      <c r="I136" s="8"/>
      <c r="J136" s="8">
        <f t="shared" si="21"/>
        <v>0</v>
      </c>
      <c r="K136" s="8"/>
      <c r="L136" s="8">
        <f t="shared" si="22"/>
        <v>0</v>
      </c>
      <c r="M136" s="8">
        <f t="shared" si="23"/>
        <v>0</v>
      </c>
      <c r="N136" s="8">
        <f t="shared" si="24"/>
        <v>0</v>
      </c>
      <c r="O136" s="10" t="s">
        <v>43</v>
      </c>
      <c r="T136">
        <v>0</v>
      </c>
      <c r="AC136">
        <v>1</v>
      </c>
    </row>
    <row r="137" spans="1:29" ht="30" customHeight="1" x14ac:dyDescent="0.3">
      <c r="A137" s="10" t="s">
        <v>16</v>
      </c>
      <c r="B137" s="10" t="s">
        <v>524</v>
      </c>
      <c r="C137" s="10" t="s">
        <v>152</v>
      </c>
      <c r="D137" s="10" t="s">
        <v>145</v>
      </c>
      <c r="E137" s="10" t="s">
        <v>57</v>
      </c>
      <c r="F137" s="12">
        <v>20</v>
      </c>
      <c r="G137" s="8"/>
      <c r="H137" s="8">
        <f t="shared" si="20"/>
        <v>0</v>
      </c>
      <c r="I137" s="8"/>
      <c r="J137" s="8">
        <f t="shared" si="21"/>
        <v>0</v>
      </c>
      <c r="K137" s="8"/>
      <c r="L137" s="8">
        <f t="shared" si="22"/>
        <v>0</v>
      </c>
      <c r="M137" s="8">
        <f t="shared" si="23"/>
        <v>0</v>
      </c>
      <c r="N137" s="8">
        <f t="shared" si="24"/>
        <v>0</v>
      </c>
      <c r="O137" s="10" t="s">
        <v>43</v>
      </c>
      <c r="T137">
        <v>0</v>
      </c>
      <c r="AC137">
        <v>1</v>
      </c>
    </row>
    <row r="138" spans="1:29" ht="30" customHeight="1" x14ac:dyDescent="0.3">
      <c r="A138" s="10" t="s">
        <v>16</v>
      </c>
      <c r="B138" s="10" t="s">
        <v>525</v>
      </c>
      <c r="C138" s="10" t="s">
        <v>152</v>
      </c>
      <c r="D138" s="10" t="s">
        <v>520</v>
      </c>
      <c r="E138" s="10" t="s">
        <v>57</v>
      </c>
      <c r="F138" s="12">
        <v>36</v>
      </c>
      <c r="G138" s="8"/>
      <c r="H138" s="8">
        <f t="shared" si="20"/>
        <v>0</v>
      </c>
      <c r="I138" s="8"/>
      <c r="J138" s="8">
        <f t="shared" si="21"/>
        <v>0</v>
      </c>
      <c r="K138" s="8"/>
      <c r="L138" s="8">
        <f t="shared" si="22"/>
        <v>0</v>
      </c>
      <c r="M138" s="8">
        <f t="shared" si="23"/>
        <v>0</v>
      </c>
      <c r="N138" s="8">
        <f t="shared" si="24"/>
        <v>0</v>
      </c>
      <c r="O138" s="10" t="s">
        <v>43</v>
      </c>
      <c r="T138">
        <v>0</v>
      </c>
      <c r="AC138">
        <v>1</v>
      </c>
    </row>
    <row r="139" spans="1:29" ht="30" customHeight="1" x14ac:dyDescent="0.3">
      <c r="A139" s="10" t="s">
        <v>16</v>
      </c>
      <c r="B139" s="10" t="s">
        <v>526</v>
      </c>
      <c r="C139" s="10" t="s">
        <v>157</v>
      </c>
      <c r="D139" s="10" t="s">
        <v>160</v>
      </c>
      <c r="E139" s="10" t="s">
        <v>32</v>
      </c>
      <c r="F139" s="12">
        <v>6</v>
      </c>
      <c r="G139" s="8"/>
      <c r="H139" s="8">
        <f t="shared" si="20"/>
        <v>0</v>
      </c>
      <c r="I139" s="8"/>
      <c r="J139" s="8">
        <f t="shared" si="21"/>
        <v>0</v>
      </c>
      <c r="K139" s="8"/>
      <c r="L139" s="8">
        <f t="shared" si="22"/>
        <v>0</v>
      </c>
      <c r="M139" s="8">
        <f t="shared" si="23"/>
        <v>0</v>
      </c>
      <c r="N139" s="8">
        <f t="shared" si="24"/>
        <v>0</v>
      </c>
      <c r="O139" s="10" t="s">
        <v>43</v>
      </c>
      <c r="T139">
        <v>0</v>
      </c>
      <c r="AC139">
        <v>1</v>
      </c>
    </row>
    <row r="140" spans="1:29" ht="30" customHeight="1" x14ac:dyDescent="0.3">
      <c r="A140" s="10" t="s">
        <v>16</v>
      </c>
      <c r="B140" s="10" t="s">
        <v>527</v>
      </c>
      <c r="C140" s="10" t="s">
        <v>157</v>
      </c>
      <c r="D140" s="10" t="s">
        <v>162</v>
      </c>
      <c r="E140" s="10" t="s">
        <v>32</v>
      </c>
      <c r="F140" s="12">
        <v>1</v>
      </c>
      <c r="G140" s="8"/>
      <c r="H140" s="8">
        <f t="shared" si="20"/>
        <v>0</v>
      </c>
      <c r="I140" s="8"/>
      <c r="J140" s="8">
        <f t="shared" si="21"/>
        <v>0</v>
      </c>
      <c r="K140" s="8"/>
      <c r="L140" s="8">
        <f t="shared" si="22"/>
        <v>0</v>
      </c>
      <c r="M140" s="8">
        <f t="shared" si="23"/>
        <v>0</v>
      </c>
      <c r="N140" s="8">
        <f t="shared" si="24"/>
        <v>0</v>
      </c>
      <c r="O140" s="10" t="s">
        <v>43</v>
      </c>
      <c r="T140">
        <v>0</v>
      </c>
      <c r="AC140">
        <v>1</v>
      </c>
    </row>
    <row r="141" spans="1:29" ht="30" customHeight="1" x14ac:dyDescent="0.3">
      <c r="A141" s="10" t="s">
        <v>16</v>
      </c>
      <c r="B141" s="10" t="s">
        <v>528</v>
      </c>
      <c r="C141" s="10" t="s">
        <v>157</v>
      </c>
      <c r="D141" s="10" t="s">
        <v>327</v>
      </c>
      <c r="E141" s="10" t="s">
        <v>32</v>
      </c>
      <c r="F141" s="12">
        <v>18</v>
      </c>
      <c r="G141" s="8"/>
      <c r="H141" s="8">
        <f t="shared" si="20"/>
        <v>0</v>
      </c>
      <c r="I141" s="8"/>
      <c r="J141" s="8">
        <f t="shared" si="21"/>
        <v>0</v>
      </c>
      <c r="K141" s="8"/>
      <c r="L141" s="8">
        <f t="shared" si="22"/>
        <v>0</v>
      </c>
      <c r="M141" s="8">
        <f t="shared" si="23"/>
        <v>0</v>
      </c>
      <c r="N141" s="8">
        <f t="shared" si="24"/>
        <v>0</v>
      </c>
      <c r="O141" s="10" t="s">
        <v>43</v>
      </c>
      <c r="T141">
        <v>0</v>
      </c>
      <c r="AC141">
        <v>1</v>
      </c>
    </row>
    <row r="142" spans="1:29" ht="30" customHeight="1" x14ac:dyDescent="0.3">
      <c r="A142" s="10" t="s">
        <v>16</v>
      </c>
      <c r="B142" s="10" t="s">
        <v>529</v>
      </c>
      <c r="C142" s="10" t="s">
        <v>157</v>
      </c>
      <c r="D142" s="10" t="s">
        <v>164</v>
      </c>
      <c r="E142" s="10" t="s">
        <v>32</v>
      </c>
      <c r="F142" s="12">
        <v>10</v>
      </c>
      <c r="G142" s="8"/>
      <c r="H142" s="8">
        <f t="shared" si="20"/>
        <v>0</v>
      </c>
      <c r="I142" s="8"/>
      <c r="J142" s="8">
        <f t="shared" si="21"/>
        <v>0</v>
      </c>
      <c r="K142" s="8"/>
      <c r="L142" s="8">
        <f t="shared" si="22"/>
        <v>0</v>
      </c>
      <c r="M142" s="8">
        <f t="shared" si="23"/>
        <v>0</v>
      </c>
      <c r="N142" s="8">
        <f t="shared" si="24"/>
        <v>0</v>
      </c>
      <c r="O142" s="10" t="s">
        <v>43</v>
      </c>
      <c r="T142">
        <v>0</v>
      </c>
      <c r="AC142">
        <v>1</v>
      </c>
    </row>
    <row r="143" spans="1:29" ht="30" customHeight="1" x14ac:dyDescent="0.3">
      <c r="A143" s="10" t="s">
        <v>16</v>
      </c>
      <c r="B143" s="10" t="s">
        <v>530</v>
      </c>
      <c r="C143" s="10" t="s">
        <v>157</v>
      </c>
      <c r="D143" s="10" t="s">
        <v>330</v>
      </c>
      <c r="E143" s="10" t="s">
        <v>32</v>
      </c>
      <c r="F143" s="12">
        <v>18</v>
      </c>
      <c r="G143" s="8"/>
      <c r="H143" s="8">
        <f t="shared" si="20"/>
        <v>0</v>
      </c>
      <c r="I143" s="8"/>
      <c r="J143" s="8">
        <f t="shared" si="21"/>
        <v>0</v>
      </c>
      <c r="K143" s="8"/>
      <c r="L143" s="8">
        <f t="shared" si="22"/>
        <v>0</v>
      </c>
      <c r="M143" s="8">
        <f t="shared" si="23"/>
        <v>0</v>
      </c>
      <c r="N143" s="8">
        <f t="shared" si="24"/>
        <v>0</v>
      </c>
      <c r="O143" s="10" t="s">
        <v>43</v>
      </c>
      <c r="T143">
        <v>0</v>
      </c>
      <c r="AC143">
        <v>1</v>
      </c>
    </row>
    <row r="144" spans="1:29" ht="30" customHeight="1" x14ac:dyDescent="0.3">
      <c r="A144" s="10" t="s">
        <v>16</v>
      </c>
      <c r="B144" s="10" t="s">
        <v>531</v>
      </c>
      <c r="C144" s="10" t="s">
        <v>166</v>
      </c>
      <c r="D144" s="10" t="s">
        <v>167</v>
      </c>
      <c r="E144" s="10" t="s">
        <v>32</v>
      </c>
      <c r="F144" s="12">
        <v>19</v>
      </c>
      <c r="G144" s="8"/>
      <c r="H144" s="8">
        <f t="shared" si="20"/>
        <v>0</v>
      </c>
      <c r="I144" s="8"/>
      <c r="J144" s="8">
        <f t="shared" si="21"/>
        <v>0</v>
      </c>
      <c r="K144" s="8"/>
      <c r="L144" s="8">
        <f t="shared" si="22"/>
        <v>0</v>
      </c>
      <c r="M144" s="8">
        <f t="shared" si="23"/>
        <v>0</v>
      </c>
      <c r="N144" s="8">
        <f t="shared" si="24"/>
        <v>0</v>
      </c>
      <c r="O144" s="10" t="s">
        <v>43</v>
      </c>
      <c r="T144">
        <v>0</v>
      </c>
      <c r="AC144">
        <v>1</v>
      </c>
    </row>
    <row r="145" spans="1:29" ht="30" customHeight="1" x14ac:dyDescent="0.3">
      <c r="A145" s="10" t="s">
        <v>16</v>
      </c>
      <c r="B145" s="10" t="s">
        <v>532</v>
      </c>
      <c r="C145" s="10" t="s">
        <v>176</v>
      </c>
      <c r="D145" s="10" t="s">
        <v>177</v>
      </c>
      <c r="E145" s="10" t="s">
        <v>32</v>
      </c>
      <c r="F145" s="12">
        <v>19</v>
      </c>
      <c r="G145" s="8"/>
      <c r="H145" s="8">
        <f t="shared" si="20"/>
        <v>0</v>
      </c>
      <c r="I145" s="8"/>
      <c r="J145" s="8">
        <f t="shared" si="21"/>
        <v>0</v>
      </c>
      <c r="K145" s="8"/>
      <c r="L145" s="8">
        <f t="shared" si="22"/>
        <v>0</v>
      </c>
      <c r="M145" s="8">
        <f t="shared" si="23"/>
        <v>0</v>
      </c>
      <c r="N145" s="8">
        <f t="shared" si="24"/>
        <v>0</v>
      </c>
      <c r="O145" s="10" t="s">
        <v>43</v>
      </c>
      <c r="T145">
        <v>0</v>
      </c>
      <c r="AC145">
        <v>1</v>
      </c>
    </row>
    <row r="146" spans="1:29" ht="30" customHeight="1" x14ac:dyDescent="0.3">
      <c r="A146" s="10" t="s">
        <v>16</v>
      </c>
      <c r="B146" s="10" t="s">
        <v>533</v>
      </c>
      <c r="C146" s="10" t="s">
        <v>179</v>
      </c>
      <c r="D146" s="10" t="s">
        <v>180</v>
      </c>
      <c r="E146" s="10" t="s">
        <v>57</v>
      </c>
      <c r="F146" s="12">
        <v>12</v>
      </c>
      <c r="G146" s="8"/>
      <c r="H146" s="8">
        <f t="shared" si="20"/>
        <v>0</v>
      </c>
      <c r="I146" s="8"/>
      <c r="J146" s="8">
        <f t="shared" si="21"/>
        <v>0</v>
      </c>
      <c r="K146" s="8"/>
      <c r="L146" s="8">
        <f t="shared" si="22"/>
        <v>0</v>
      </c>
      <c r="M146" s="8">
        <f t="shared" si="23"/>
        <v>0</v>
      </c>
      <c r="N146" s="8">
        <f t="shared" si="24"/>
        <v>0</v>
      </c>
      <c r="O146" s="10" t="s">
        <v>43</v>
      </c>
      <c r="T146">
        <v>0</v>
      </c>
      <c r="AC146">
        <v>1</v>
      </c>
    </row>
    <row r="147" spans="1:29" ht="30" customHeight="1" x14ac:dyDescent="0.3">
      <c r="A147" s="10" t="s">
        <v>16</v>
      </c>
      <c r="B147" s="10" t="s">
        <v>534</v>
      </c>
      <c r="C147" s="10" t="s">
        <v>182</v>
      </c>
      <c r="D147" s="10" t="s">
        <v>43</v>
      </c>
      <c r="E147" s="10" t="s">
        <v>183</v>
      </c>
      <c r="F147" s="12">
        <v>3</v>
      </c>
      <c r="G147" s="8"/>
      <c r="H147" s="8">
        <f t="shared" si="20"/>
        <v>0</v>
      </c>
      <c r="I147" s="8"/>
      <c r="J147" s="8">
        <f t="shared" si="21"/>
        <v>0</v>
      </c>
      <c r="K147" s="8"/>
      <c r="L147" s="8">
        <f t="shared" si="22"/>
        <v>0</v>
      </c>
      <c r="M147" s="8">
        <f t="shared" si="23"/>
        <v>0</v>
      </c>
      <c r="N147" s="8">
        <f t="shared" si="24"/>
        <v>0</v>
      </c>
      <c r="O147" s="10" t="s">
        <v>43</v>
      </c>
      <c r="T147">
        <v>0</v>
      </c>
      <c r="AC147">
        <v>1</v>
      </c>
    </row>
    <row r="148" spans="1:29" ht="30" customHeight="1" x14ac:dyDescent="0.3">
      <c r="A148" s="10" t="s">
        <v>16</v>
      </c>
      <c r="B148" s="10" t="s">
        <v>535</v>
      </c>
      <c r="C148" s="10" t="s">
        <v>185</v>
      </c>
      <c r="D148" s="10" t="s">
        <v>186</v>
      </c>
      <c r="E148" s="10" t="s">
        <v>187</v>
      </c>
      <c r="F148" s="12">
        <v>3</v>
      </c>
      <c r="G148" s="8"/>
      <c r="H148" s="8">
        <f t="shared" si="20"/>
        <v>0</v>
      </c>
      <c r="I148" s="8"/>
      <c r="J148" s="8">
        <f t="shared" si="21"/>
        <v>0</v>
      </c>
      <c r="K148" s="8"/>
      <c r="L148" s="8">
        <f t="shared" si="22"/>
        <v>0</v>
      </c>
      <c r="M148" s="8">
        <f t="shared" si="23"/>
        <v>0</v>
      </c>
      <c r="N148" s="8">
        <f t="shared" si="24"/>
        <v>0</v>
      </c>
      <c r="O148" s="10" t="s">
        <v>43</v>
      </c>
      <c r="T148">
        <v>0</v>
      </c>
      <c r="AC148">
        <v>1</v>
      </c>
    </row>
    <row r="149" spans="1:29" ht="30" customHeight="1" x14ac:dyDescent="0.3">
      <c r="A149" s="10" t="s">
        <v>16</v>
      </c>
      <c r="B149" s="10" t="s">
        <v>536</v>
      </c>
      <c r="C149" s="10" t="s">
        <v>197</v>
      </c>
      <c r="D149" s="10" t="s">
        <v>198</v>
      </c>
      <c r="E149" s="10" t="s">
        <v>27</v>
      </c>
      <c r="F149" s="12">
        <v>3</v>
      </c>
      <c r="G149" s="8"/>
      <c r="H149" s="8">
        <f t="shared" si="20"/>
        <v>0</v>
      </c>
      <c r="I149" s="8"/>
      <c r="J149" s="8">
        <f t="shared" si="21"/>
        <v>0</v>
      </c>
      <c r="K149" s="8"/>
      <c r="L149" s="8">
        <f t="shared" si="22"/>
        <v>0</v>
      </c>
      <c r="M149" s="8">
        <f t="shared" si="23"/>
        <v>0</v>
      </c>
      <c r="N149" s="8">
        <f t="shared" si="24"/>
        <v>0</v>
      </c>
      <c r="O149" s="10" t="s">
        <v>43</v>
      </c>
      <c r="T149">
        <v>0</v>
      </c>
      <c r="AC149">
        <v>1</v>
      </c>
    </row>
    <row r="150" spans="1:29" ht="30" customHeight="1" x14ac:dyDescent="0.3">
      <c r="A150" s="10" t="s">
        <v>16</v>
      </c>
      <c r="B150" s="10" t="s">
        <v>537</v>
      </c>
      <c r="C150" s="10" t="s">
        <v>200</v>
      </c>
      <c r="D150" s="10" t="s">
        <v>198</v>
      </c>
      <c r="E150" s="10" t="s">
        <v>27</v>
      </c>
      <c r="F150" s="12">
        <v>3</v>
      </c>
      <c r="G150" s="8"/>
      <c r="H150" s="8">
        <f t="shared" si="20"/>
        <v>0</v>
      </c>
      <c r="I150" s="8"/>
      <c r="J150" s="8">
        <f t="shared" si="21"/>
        <v>0</v>
      </c>
      <c r="K150" s="8"/>
      <c r="L150" s="8">
        <f t="shared" si="22"/>
        <v>0</v>
      </c>
      <c r="M150" s="8">
        <f t="shared" si="23"/>
        <v>0</v>
      </c>
      <c r="N150" s="8">
        <f t="shared" si="24"/>
        <v>0</v>
      </c>
      <c r="O150" s="10" t="s">
        <v>43</v>
      </c>
      <c r="T150">
        <v>0</v>
      </c>
      <c r="AC150">
        <v>1</v>
      </c>
    </row>
    <row r="151" spans="1:29" ht="30" customHeight="1" x14ac:dyDescent="0.3">
      <c r="A151" s="10" t="s">
        <v>16</v>
      </c>
      <c r="B151" s="10" t="s">
        <v>464</v>
      </c>
      <c r="C151" s="85" t="s">
        <v>192</v>
      </c>
      <c r="D151" s="85" t="s">
        <v>193</v>
      </c>
      <c r="E151" s="85" t="s">
        <v>32</v>
      </c>
      <c r="F151" s="86">
        <v>120</v>
      </c>
      <c r="G151" s="87"/>
      <c r="H151" s="87">
        <f t="shared" si="20"/>
        <v>0</v>
      </c>
      <c r="I151" s="87"/>
      <c r="J151" s="87">
        <f t="shared" si="21"/>
        <v>0</v>
      </c>
      <c r="K151" s="87"/>
      <c r="L151" s="87">
        <f t="shared" si="22"/>
        <v>0</v>
      </c>
      <c r="M151" s="87">
        <f t="shared" si="23"/>
        <v>0</v>
      </c>
      <c r="N151" s="87">
        <f t="shared" si="24"/>
        <v>0</v>
      </c>
      <c r="O151" s="85" t="s">
        <v>43</v>
      </c>
      <c r="T151">
        <v>0</v>
      </c>
      <c r="AC151">
        <v>1</v>
      </c>
    </row>
    <row r="152" spans="1:29" ht="30" customHeight="1" x14ac:dyDescent="0.3">
      <c r="A152" s="10" t="s">
        <v>16</v>
      </c>
      <c r="B152" s="10" t="s">
        <v>465</v>
      </c>
      <c r="C152" s="85" t="s">
        <v>195</v>
      </c>
      <c r="D152" s="85" t="s">
        <v>193</v>
      </c>
      <c r="E152" s="85" t="s">
        <v>109</v>
      </c>
      <c r="F152" s="86">
        <v>12</v>
      </c>
      <c r="G152" s="87"/>
      <c r="H152" s="87">
        <f t="shared" si="20"/>
        <v>0</v>
      </c>
      <c r="I152" s="87"/>
      <c r="J152" s="87">
        <f t="shared" si="21"/>
        <v>0</v>
      </c>
      <c r="K152" s="87"/>
      <c r="L152" s="87">
        <f t="shared" si="22"/>
        <v>0</v>
      </c>
      <c r="M152" s="87">
        <f t="shared" si="23"/>
        <v>0</v>
      </c>
      <c r="N152" s="87">
        <f t="shared" si="24"/>
        <v>0</v>
      </c>
      <c r="O152" s="85" t="s">
        <v>43</v>
      </c>
      <c r="T152">
        <v>0</v>
      </c>
      <c r="AC152">
        <v>1</v>
      </c>
    </row>
    <row r="153" spans="1:29" ht="30" customHeight="1" x14ac:dyDescent="0.3">
      <c r="A153" s="10" t="s">
        <v>16</v>
      </c>
      <c r="B153" s="10" t="s">
        <v>462</v>
      </c>
      <c r="C153" s="85" t="s">
        <v>765</v>
      </c>
      <c r="D153" s="85" t="s">
        <v>190</v>
      </c>
      <c r="E153" s="85" t="s">
        <v>32</v>
      </c>
      <c r="F153" s="86">
        <v>120</v>
      </c>
      <c r="G153" s="87"/>
      <c r="H153" s="87">
        <f t="shared" si="20"/>
        <v>0</v>
      </c>
      <c r="I153" s="87"/>
      <c r="J153" s="87">
        <f t="shared" si="21"/>
        <v>0</v>
      </c>
      <c r="K153" s="87"/>
      <c r="L153" s="87">
        <f t="shared" si="22"/>
        <v>0</v>
      </c>
      <c r="M153" s="87">
        <f t="shared" si="23"/>
        <v>0</v>
      </c>
      <c r="N153" s="87">
        <f t="shared" si="24"/>
        <v>0</v>
      </c>
      <c r="O153" s="85" t="s">
        <v>43</v>
      </c>
      <c r="T153">
        <v>0</v>
      </c>
      <c r="AC153">
        <v>1</v>
      </c>
    </row>
    <row r="154" spans="1:29" ht="30" customHeight="1" x14ac:dyDescent="0.3">
      <c r="A154" s="10" t="s">
        <v>16</v>
      </c>
      <c r="B154" s="10" t="s">
        <v>538</v>
      </c>
      <c r="C154" s="10" t="s">
        <v>202</v>
      </c>
      <c r="D154" s="10" t="s">
        <v>203</v>
      </c>
      <c r="E154" s="10" t="s">
        <v>32</v>
      </c>
      <c r="F154" s="12">
        <v>9</v>
      </c>
      <c r="G154" s="8"/>
      <c r="H154" s="8">
        <f t="shared" si="20"/>
        <v>0</v>
      </c>
      <c r="I154" s="8"/>
      <c r="J154" s="8">
        <f t="shared" si="21"/>
        <v>0</v>
      </c>
      <c r="K154" s="8"/>
      <c r="L154" s="8">
        <f t="shared" si="22"/>
        <v>0</v>
      </c>
      <c r="M154" s="8">
        <f t="shared" si="23"/>
        <v>0</v>
      </c>
      <c r="N154" s="8">
        <f t="shared" si="24"/>
        <v>0</v>
      </c>
      <c r="O154" s="10" t="s">
        <v>43</v>
      </c>
      <c r="T154">
        <v>0</v>
      </c>
      <c r="AC154">
        <v>1</v>
      </c>
    </row>
    <row r="155" spans="1:29" ht="30" customHeight="1" x14ac:dyDescent="0.3">
      <c r="A155" s="10" t="s">
        <v>16</v>
      </c>
      <c r="B155" s="10" t="s">
        <v>539</v>
      </c>
      <c r="C155" s="10" t="s">
        <v>205</v>
      </c>
      <c r="D155" s="10" t="s">
        <v>206</v>
      </c>
      <c r="E155" s="10" t="s">
        <v>207</v>
      </c>
      <c r="F155" s="12">
        <v>2</v>
      </c>
      <c r="G155" s="8"/>
      <c r="H155" s="8">
        <f t="shared" si="20"/>
        <v>0</v>
      </c>
      <c r="I155" s="8"/>
      <c r="J155" s="8">
        <f t="shared" si="21"/>
        <v>0</v>
      </c>
      <c r="K155" s="8"/>
      <c r="L155" s="8">
        <f t="shared" si="22"/>
        <v>0</v>
      </c>
      <c r="M155" s="8">
        <f t="shared" si="23"/>
        <v>0</v>
      </c>
      <c r="N155" s="8">
        <f t="shared" si="24"/>
        <v>0</v>
      </c>
      <c r="O155" s="10" t="s">
        <v>43</v>
      </c>
      <c r="T155">
        <v>0</v>
      </c>
      <c r="AC155">
        <v>1</v>
      </c>
    </row>
    <row r="156" spans="1:29" ht="30" customHeight="1" x14ac:dyDescent="0.3">
      <c r="A156" s="10" t="s">
        <v>16</v>
      </c>
      <c r="B156" s="10" t="s">
        <v>540</v>
      </c>
      <c r="C156" s="10" t="s">
        <v>205</v>
      </c>
      <c r="D156" s="10" t="s">
        <v>541</v>
      </c>
      <c r="E156" s="10" t="s">
        <v>542</v>
      </c>
      <c r="F156" s="12">
        <v>1</v>
      </c>
      <c r="G156" s="8"/>
      <c r="H156" s="8">
        <f t="shared" si="20"/>
        <v>0</v>
      </c>
      <c r="I156" s="8"/>
      <c r="J156" s="8">
        <f t="shared" si="21"/>
        <v>0</v>
      </c>
      <c r="K156" s="8"/>
      <c r="L156" s="8">
        <f t="shared" si="22"/>
        <v>0</v>
      </c>
      <c r="M156" s="8">
        <f t="shared" si="23"/>
        <v>0</v>
      </c>
      <c r="N156" s="8">
        <f t="shared" si="24"/>
        <v>0</v>
      </c>
      <c r="O156" s="10" t="s">
        <v>43</v>
      </c>
      <c r="T156">
        <v>0</v>
      </c>
      <c r="AC156">
        <v>1</v>
      </c>
    </row>
    <row r="157" spans="1:29" ht="30" customHeight="1" x14ac:dyDescent="0.3">
      <c r="A157" s="10" t="s">
        <v>16</v>
      </c>
      <c r="B157" s="10" t="s">
        <v>543</v>
      </c>
      <c r="C157" s="10" t="s">
        <v>544</v>
      </c>
      <c r="D157" s="10" t="s">
        <v>545</v>
      </c>
      <c r="E157" s="10" t="s">
        <v>546</v>
      </c>
      <c r="F157" s="12">
        <v>1</v>
      </c>
      <c r="G157" s="8"/>
      <c r="H157" s="8">
        <f t="shared" si="20"/>
        <v>0</v>
      </c>
      <c r="I157" s="8"/>
      <c r="J157" s="8">
        <f t="shared" si="21"/>
        <v>0</v>
      </c>
      <c r="K157" s="8"/>
      <c r="L157" s="8">
        <f t="shared" si="22"/>
        <v>0</v>
      </c>
      <c r="M157" s="8">
        <f t="shared" si="23"/>
        <v>0</v>
      </c>
      <c r="N157" s="8">
        <f t="shared" si="24"/>
        <v>0</v>
      </c>
      <c r="O157" s="10" t="s">
        <v>837</v>
      </c>
      <c r="P157" s="66"/>
      <c r="T157">
        <v>0</v>
      </c>
      <c r="AC157">
        <v>1</v>
      </c>
    </row>
    <row r="158" spans="1:29" ht="30" customHeight="1" x14ac:dyDescent="0.3">
      <c r="A158" s="8"/>
      <c r="B158" s="8"/>
      <c r="C158" s="8" t="s">
        <v>28</v>
      </c>
      <c r="D158" s="8"/>
      <c r="E158" s="8"/>
      <c r="F158" s="12"/>
      <c r="G158" s="8"/>
      <c r="H158" s="8">
        <f>SUMIF(AC5:AC157, 1, H5:H157)</f>
        <v>0</v>
      </c>
      <c r="I158" s="8"/>
      <c r="J158" s="8">
        <f>SUMIF(AC5:AC157, 1, J5:J157)</f>
        <v>0</v>
      </c>
      <c r="K158" s="8"/>
      <c r="L158" s="8">
        <f>SUMIF(AC5:AC157, 1, L5:L157)</f>
        <v>0</v>
      </c>
      <c r="M158" s="8"/>
      <c r="N158" s="8">
        <f>H158+J158+L158</f>
        <v>0</v>
      </c>
      <c r="O158" s="8"/>
    </row>
    <row r="159" spans="1:29" ht="30" hidden="1" customHeight="1" x14ac:dyDescent="0.3">
      <c r="A159" s="8"/>
      <c r="B159" s="8"/>
      <c r="C159" s="9" t="s">
        <v>17</v>
      </c>
      <c r="D159" s="9"/>
      <c r="E159" s="9"/>
      <c r="F159" s="11"/>
      <c r="G159" s="9"/>
      <c r="H159" s="9"/>
      <c r="I159" s="9"/>
      <c r="J159" s="9"/>
      <c r="K159" s="9"/>
      <c r="L159" s="9"/>
      <c r="M159" s="9"/>
      <c r="N159" s="9"/>
      <c r="O159" s="9"/>
    </row>
    <row r="160" spans="1:29" ht="30" hidden="1" customHeight="1" x14ac:dyDescent="0.3">
      <c r="A160" s="10" t="s">
        <v>18</v>
      </c>
      <c r="B160" s="10" t="s">
        <v>587</v>
      </c>
      <c r="C160" s="10" t="s">
        <v>588</v>
      </c>
      <c r="D160" s="10" t="s">
        <v>589</v>
      </c>
      <c r="E160" s="10" t="s">
        <v>27</v>
      </c>
      <c r="F160" s="12">
        <v>1</v>
      </c>
      <c r="G160" s="8"/>
      <c r="H160" s="8"/>
      <c r="I160" s="8"/>
      <c r="J160" s="8"/>
      <c r="K160" s="8"/>
      <c r="L160" s="8"/>
      <c r="M160" s="8"/>
      <c r="N160" s="8"/>
      <c r="O160" s="10" t="s">
        <v>590</v>
      </c>
      <c r="T160">
        <v>0</v>
      </c>
      <c r="AC160">
        <v>1</v>
      </c>
    </row>
    <row r="161" spans="1:29" ht="30" hidden="1" customHeight="1" x14ac:dyDescent="0.3">
      <c r="A161" s="10" t="s">
        <v>18</v>
      </c>
      <c r="B161" s="10" t="s">
        <v>591</v>
      </c>
      <c r="C161" s="10" t="s">
        <v>592</v>
      </c>
      <c r="D161" s="10" t="s">
        <v>593</v>
      </c>
      <c r="E161" s="10" t="s">
        <v>32</v>
      </c>
      <c r="F161" s="12">
        <v>80</v>
      </c>
      <c r="G161" s="8"/>
      <c r="H161" s="8"/>
      <c r="I161" s="8"/>
      <c r="J161" s="8"/>
      <c r="K161" s="8"/>
      <c r="L161" s="8"/>
      <c r="M161" s="8"/>
      <c r="N161" s="8"/>
      <c r="O161" s="10" t="s">
        <v>594</v>
      </c>
      <c r="T161">
        <v>0</v>
      </c>
      <c r="AC161">
        <v>1</v>
      </c>
    </row>
    <row r="162" spans="1:29" ht="30" hidden="1" customHeight="1" x14ac:dyDescent="0.3">
      <c r="A162" s="10" t="s">
        <v>18</v>
      </c>
      <c r="B162" s="10" t="s">
        <v>595</v>
      </c>
      <c r="C162" s="10" t="s">
        <v>596</v>
      </c>
      <c r="D162" s="10" t="s">
        <v>43</v>
      </c>
      <c r="E162" s="10" t="s">
        <v>32</v>
      </c>
      <c r="F162" s="12">
        <v>20</v>
      </c>
      <c r="G162" s="8"/>
      <c r="H162" s="8"/>
      <c r="I162" s="8"/>
      <c r="J162" s="8"/>
      <c r="K162" s="8"/>
      <c r="L162" s="8"/>
      <c r="M162" s="8"/>
      <c r="N162" s="8"/>
      <c r="O162" s="10" t="s">
        <v>597</v>
      </c>
      <c r="T162">
        <v>0</v>
      </c>
      <c r="AC162">
        <v>1</v>
      </c>
    </row>
    <row r="163" spans="1:29" ht="30" hidden="1" customHeight="1" x14ac:dyDescent="0.3">
      <c r="A163" s="10" t="s">
        <v>18</v>
      </c>
      <c r="B163" s="10" t="s">
        <v>598</v>
      </c>
      <c r="C163" s="10" t="s">
        <v>599</v>
      </c>
      <c r="D163" s="10" t="s">
        <v>600</v>
      </c>
      <c r="E163" s="10" t="s">
        <v>32</v>
      </c>
      <c r="F163" s="12">
        <v>30</v>
      </c>
      <c r="G163" s="8"/>
      <c r="H163" s="8"/>
      <c r="I163" s="8"/>
      <c r="J163" s="8"/>
      <c r="K163" s="8"/>
      <c r="L163" s="8"/>
      <c r="M163" s="8"/>
      <c r="N163" s="8"/>
      <c r="O163" s="10" t="s">
        <v>601</v>
      </c>
      <c r="T163">
        <v>0</v>
      </c>
      <c r="AC163">
        <v>1</v>
      </c>
    </row>
    <row r="164" spans="1:29" ht="30" hidden="1" customHeight="1" x14ac:dyDescent="0.3">
      <c r="A164" s="10" t="s">
        <v>18</v>
      </c>
      <c r="B164" s="10" t="s">
        <v>602</v>
      </c>
      <c r="C164" s="10" t="s">
        <v>603</v>
      </c>
      <c r="D164" s="10" t="s">
        <v>604</v>
      </c>
      <c r="E164" s="10" t="s">
        <v>27</v>
      </c>
      <c r="F164" s="12">
        <v>1</v>
      </c>
      <c r="G164" s="8"/>
      <c r="H164" s="8"/>
      <c r="I164" s="8"/>
      <c r="J164" s="8"/>
      <c r="K164" s="8"/>
      <c r="L164" s="8"/>
      <c r="M164" s="8"/>
      <c r="N164" s="8"/>
      <c r="O164" s="10" t="s">
        <v>605</v>
      </c>
      <c r="T164">
        <v>0</v>
      </c>
      <c r="AC164">
        <v>1</v>
      </c>
    </row>
    <row r="165" spans="1:29" ht="30" hidden="1" customHeight="1" x14ac:dyDescent="0.3">
      <c r="A165" s="10" t="s">
        <v>18</v>
      </c>
      <c r="B165" s="10" t="s">
        <v>606</v>
      </c>
      <c r="C165" s="10" t="s">
        <v>607</v>
      </c>
      <c r="D165" s="10" t="s">
        <v>608</v>
      </c>
      <c r="E165" s="10" t="s">
        <v>546</v>
      </c>
      <c r="F165" s="12">
        <v>1</v>
      </c>
      <c r="G165" s="8"/>
      <c r="H165" s="8"/>
      <c r="I165" s="8"/>
      <c r="J165" s="8"/>
      <c r="K165" s="8"/>
      <c r="L165" s="8"/>
      <c r="M165" s="8"/>
      <c r="N165" s="8"/>
      <c r="O165" s="10" t="s">
        <v>43</v>
      </c>
      <c r="T165">
        <v>0</v>
      </c>
      <c r="AC165">
        <v>1</v>
      </c>
    </row>
    <row r="166" spans="1:29" ht="30" hidden="1" customHeight="1" x14ac:dyDescent="0.3">
      <c r="A166" s="8"/>
      <c r="B166" s="8"/>
      <c r="C166" s="8"/>
      <c r="D166" s="8"/>
      <c r="E166" s="8"/>
      <c r="F166" s="12"/>
      <c r="G166" s="8"/>
      <c r="H166" s="8"/>
      <c r="I166" s="8"/>
      <c r="J166" s="8"/>
      <c r="K166" s="8"/>
      <c r="L166" s="8"/>
      <c r="M166" s="8"/>
      <c r="N166" s="8"/>
      <c r="O166" s="8"/>
    </row>
    <row r="167" spans="1:29" ht="30" hidden="1" customHeight="1" x14ac:dyDescent="0.3">
      <c r="A167" s="8"/>
      <c r="B167" s="8"/>
      <c r="C167" s="8"/>
      <c r="D167" s="8"/>
      <c r="E167" s="8"/>
      <c r="F167" s="12"/>
      <c r="G167" s="8"/>
      <c r="H167" s="8"/>
      <c r="I167" s="8"/>
      <c r="J167" s="8"/>
      <c r="K167" s="8"/>
      <c r="L167" s="8"/>
      <c r="M167" s="8"/>
      <c r="N167" s="8"/>
      <c r="O167" s="8"/>
    </row>
    <row r="168" spans="1:29" ht="30" hidden="1" customHeight="1" x14ac:dyDescent="0.3">
      <c r="A168" s="8"/>
      <c r="B168" s="8"/>
      <c r="C168" s="8"/>
      <c r="D168" s="8"/>
      <c r="E168" s="8"/>
      <c r="F168" s="12"/>
      <c r="G168" s="8"/>
      <c r="H168" s="8"/>
      <c r="I168" s="8"/>
      <c r="J168" s="8"/>
      <c r="K168" s="8"/>
      <c r="L168" s="8"/>
      <c r="M168" s="8"/>
      <c r="N168" s="8"/>
      <c r="O168" s="8"/>
    </row>
    <row r="169" spans="1:29" ht="30" hidden="1" customHeight="1" x14ac:dyDescent="0.3">
      <c r="A169" s="8"/>
      <c r="B169" s="8"/>
      <c r="C169" s="8"/>
      <c r="D169" s="8"/>
      <c r="E169" s="8"/>
      <c r="F169" s="12"/>
      <c r="G169" s="8"/>
      <c r="H169" s="8"/>
      <c r="I169" s="8"/>
      <c r="J169" s="8"/>
      <c r="K169" s="8"/>
      <c r="L169" s="8"/>
      <c r="M169" s="8"/>
      <c r="N169" s="8"/>
      <c r="O169" s="8"/>
    </row>
    <row r="170" spans="1:29" ht="30" hidden="1" customHeight="1" x14ac:dyDescent="0.3">
      <c r="A170" s="8"/>
      <c r="B170" s="8"/>
      <c r="C170" s="8"/>
      <c r="D170" s="8"/>
      <c r="E170" s="8"/>
      <c r="F170" s="12"/>
      <c r="G170" s="8"/>
      <c r="H170" s="8"/>
      <c r="I170" s="8"/>
      <c r="J170" s="8"/>
      <c r="K170" s="8"/>
      <c r="L170" s="8"/>
      <c r="M170" s="8"/>
      <c r="N170" s="8"/>
      <c r="O170" s="8"/>
    </row>
    <row r="171" spans="1:29" ht="30" hidden="1" customHeight="1" x14ac:dyDescent="0.3">
      <c r="A171" s="8"/>
      <c r="B171" s="8"/>
      <c r="C171" s="8"/>
      <c r="D171" s="8"/>
      <c r="E171" s="8"/>
      <c r="F171" s="12"/>
      <c r="G171" s="8"/>
      <c r="H171" s="8"/>
      <c r="I171" s="8"/>
      <c r="J171" s="8"/>
      <c r="K171" s="8"/>
      <c r="L171" s="8"/>
      <c r="M171" s="8"/>
      <c r="N171" s="8"/>
      <c r="O171" s="8"/>
    </row>
    <row r="172" spans="1:29" ht="30" hidden="1" customHeight="1" x14ac:dyDescent="0.3">
      <c r="A172" s="8"/>
      <c r="B172" s="8"/>
      <c r="C172" s="8"/>
      <c r="D172" s="8"/>
      <c r="E172" s="8"/>
      <c r="F172" s="12"/>
      <c r="G172" s="8"/>
      <c r="H172" s="8"/>
      <c r="I172" s="8"/>
      <c r="J172" s="8"/>
      <c r="K172" s="8"/>
      <c r="L172" s="8"/>
      <c r="M172" s="8"/>
      <c r="N172" s="8"/>
      <c r="O172" s="8"/>
    </row>
    <row r="173" spans="1:29" ht="30" hidden="1" customHeight="1" x14ac:dyDescent="0.3">
      <c r="A173" s="8"/>
      <c r="B173" s="8"/>
      <c r="C173" s="8"/>
      <c r="D173" s="8"/>
      <c r="E173" s="8"/>
      <c r="F173" s="12"/>
      <c r="G173" s="8"/>
      <c r="H173" s="8"/>
      <c r="I173" s="8"/>
      <c r="J173" s="8"/>
      <c r="K173" s="8"/>
      <c r="L173" s="8"/>
      <c r="M173" s="8"/>
      <c r="N173" s="8"/>
      <c r="O173" s="8"/>
    </row>
    <row r="174" spans="1:29" ht="30" hidden="1" customHeight="1" x14ac:dyDescent="0.3">
      <c r="A174" s="8"/>
      <c r="B174" s="8"/>
      <c r="C174" s="8"/>
      <c r="D174" s="8"/>
      <c r="E174" s="8"/>
      <c r="F174" s="12"/>
      <c r="G174" s="8"/>
      <c r="H174" s="8"/>
      <c r="I174" s="8"/>
      <c r="J174" s="8"/>
      <c r="K174" s="8"/>
      <c r="L174" s="8"/>
      <c r="M174" s="8"/>
      <c r="N174" s="8"/>
      <c r="O174" s="8"/>
    </row>
    <row r="175" spans="1:29" ht="30" hidden="1" customHeight="1" x14ac:dyDescent="0.3">
      <c r="A175" s="8"/>
      <c r="B175" s="8"/>
      <c r="C175" s="8"/>
      <c r="D175" s="8"/>
      <c r="E175" s="8"/>
      <c r="F175" s="12"/>
      <c r="G175" s="8"/>
      <c r="H175" s="8"/>
      <c r="I175" s="8"/>
      <c r="J175" s="8"/>
      <c r="K175" s="8"/>
      <c r="L175" s="8"/>
      <c r="M175" s="8"/>
      <c r="N175" s="8"/>
      <c r="O175" s="8"/>
    </row>
    <row r="176" spans="1:29" ht="30" hidden="1" customHeight="1" x14ac:dyDescent="0.3">
      <c r="A176" s="8"/>
      <c r="B176" s="8"/>
      <c r="C176" s="8"/>
      <c r="D176" s="8"/>
      <c r="E176" s="8"/>
      <c r="F176" s="12"/>
      <c r="G176" s="8"/>
      <c r="H176" s="8"/>
      <c r="I176" s="8"/>
      <c r="J176" s="8"/>
      <c r="K176" s="8"/>
      <c r="L176" s="8"/>
      <c r="M176" s="8"/>
      <c r="N176" s="8"/>
      <c r="O176" s="8"/>
    </row>
    <row r="177" spans="1:15" ht="30" hidden="1" customHeight="1" x14ac:dyDescent="0.3">
      <c r="A177" s="8"/>
      <c r="B177" s="8"/>
      <c r="C177" s="8"/>
      <c r="D177" s="8"/>
      <c r="E177" s="8"/>
      <c r="F177" s="12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30" hidden="1" customHeight="1" x14ac:dyDescent="0.3">
      <c r="A178" s="8"/>
      <c r="B178" s="8"/>
      <c r="C178" s="8"/>
      <c r="D178" s="8"/>
      <c r="E178" s="8"/>
      <c r="F178" s="12"/>
      <c r="G178" s="8"/>
      <c r="H178" s="8"/>
      <c r="I178" s="8"/>
      <c r="J178" s="8"/>
      <c r="K178" s="8"/>
      <c r="L178" s="8"/>
      <c r="M178" s="8"/>
      <c r="N178" s="8"/>
      <c r="O178" s="8"/>
    </row>
    <row r="179" spans="1:15" ht="30" hidden="1" customHeight="1" x14ac:dyDescent="0.3">
      <c r="A179" s="8"/>
      <c r="B179" s="8"/>
      <c r="C179" s="8"/>
      <c r="D179" s="8"/>
      <c r="E179" s="8"/>
      <c r="F179" s="12"/>
      <c r="G179" s="8"/>
      <c r="H179" s="8"/>
      <c r="I179" s="8"/>
      <c r="J179" s="8"/>
      <c r="K179" s="8"/>
      <c r="L179" s="8"/>
      <c r="M179" s="8"/>
      <c r="N179" s="8"/>
      <c r="O179" s="8"/>
    </row>
    <row r="180" spans="1:15" ht="30" hidden="1" customHeight="1" x14ac:dyDescent="0.3">
      <c r="A180" s="8"/>
      <c r="B180" s="8"/>
      <c r="C180" s="8"/>
      <c r="D180" s="8"/>
      <c r="E180" s="8"/>
      <c r="F180" s="12"/>
      <c r="G180" s="8"/>
      <c r="H180" s="8"/>
      <c r="I180" s="8"/>
      <c r="J180" s="8"/>
      <c r="K180" s="8"/>
      <c r="L180" s="8"/>
      <c r="M180" s="8"/>
      <c r="N180" s="8"/>
      <c r="O180" s="8"/>
    </row>
    <row r="181" spans="1:15" ht="30" hidden="1" customHeight="1" x14ac:dyDescent="0.3">
      <c r="A181" s="8"/>
      <c r="B181" s="8"/>
      <c r="C181" s="8"/>
      <c r="D181" s="8"/>
      <c r="E181" s="8"/>
      <c r="F181" s="12"/>
      <c r="G181" s="8"/>
      <c r="H181" s="8"/>
      <c r="I181" s="8"/>
      <c r="J181" s="8"/>
      <c r="K181" s="8"/>
      <c r="L181" s="8"/>
      <c r="M181" s="8"/>
      <c r="N181" s="8"/>
      <c r="O181" s="8"/>
    </row>
    <row r="182" spans="1:15" ht="30" hidden="1" customHeight="1" x14ac:dyDescent="0.3">
      <c r="A182" s="8"/>
      <c r="B182" s="8"/>
      <c r="C182" s="8"/>
      <c r="D182" s="8"/>
      <c r="E182" s="8"/>
      <c r="F182" s="12"/>
      <c r="G182" s="8"/>
      <c r="H182" s="8"/>
      <c r="I182" s="8"/>
      <c r="J182" s="8"/>
      <c r="K182" s="8"/>
      <c r="L182" s="8"/>
      <c r="M182" s="8"/>
      <c r="N182" s="8"/>
      <c r="O182" s="8"/>
    </row>
    <row r="183" spans="1:15" ht="30" hidden="1" customHeight="1" x14ac:dyDescent="0.3">
      <c r="A183" s="8"/>
      <c r="B183" s="8"/>
      <c r="C183" s="8"/>
      <c r="D183" s="8"/>
      <c r="E183" s="8"/>
      <c r="F183" s="12"/>
      <c r="G183" s="8"/>
      <c r="H183" s="8"/>
      <c r="I183" s="8"/>
      <c r="J183" s="8"/>
      <c r="K183" s="8"/>
      <c r="L183" s="8"/>
      <c r="M183" s="8"/>
      <c r="N183" s="8"/>
      <c r="O183" s="8"/>
    </row>
    <row r="184" spans="1:15" ht="30" hidden="1" customHeight="1" x14ac:dyDescent="0.3">
      <c r="A184" s="8"/>
      <c r="B184" s="8"/>
      <c r="C184" s="8" t="s">
        <v>28</v>
      </c>
      <c r="D184" s="8"/>
      <c r="E184" s="8"/>
      <c r="F184" s="12"/>
      <c r="G184" s="8"/>
      <c r="H184" s="8">
        <f>ROUNDDOWN(SUMIF(AC160:AC183, 1, H160:H183), 0)</f>
        <v>0</v>
      </c>
      <c r="I184" s="8"/>
      <c r="J184" s="8">
        <f>ROUNDDOWN(SUMIF(AC160:AC183, 1, J160:J183), 0)</f>
        <v>0</v>
      </c>
      <c r="K184" s="8"/>
      <c r="L184" s="8">
        <f>ROUNDDOWN(SUMIF(AC160:AC183, 1, L160:L183), 0)</f>
        <v>0</v>
      </c>
      <c r="M184" s="8"/>
      <c r="N184" s="8">
        <f>H184+J184+L184</f>
        <v>0</v>
      </c>
      <c r="O184" s="8"/>
    </row>
    <row r="185" spans="1:15" hidden="1" x14ac:dyDescent="0.3">
      <c r="A185" t="s">
        <v>21</v>
      </c>
    </row>
    <row r="186" spans="1:15" ht="17.25" x14ac:dyDescent="0.3">
      <c r="A186" s="1"/>
      <c r="B186" s="1"/>
      <c r="C186" s="1" t="s">
        <v>609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</sheetData>
  <mergeCells count="12">
    <mergeCell ref="I2:J2"/>
    <mergeCell ref="K2:L2"/>
    <mergeCell ref="M2:N2"/>
    <mergeCell ref="O2:O3"/>
    <mergeCell ref="C1:O1"/>
    <mergeCell ref="F2:F3"/>
    <mergeCell ref="G2:H2"/>
    <mergeCell ref="A2:A3"/>
    <mergeCell ref="B2:B3"/>
    <mergeCell ref="C2:C3"/>
    <mergeCell ref="D2:D3"/>
    <mergeCell ref="E2:E3"/>
  </mergeCells>
  <phoneticPr fontId="1" type="noConversion"/>
  <pageMargins left="0.78740157480314954" right="0" top="0.39370078740157477" bottom="0.39370078740157477" header="0.3" footer="0.3"/>
  <pageSetup paperSize="9" scale="60" orientation="landscape" r:id="rId1"/>
  <rowBreaks count="2" manualBreakCount="2">
    <brk id="3" max="16383" man="1"/>
    <brk id="1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70" zoomScaleNormal="70" workbookViewId="0">
      <selection activeCell="A2" sqref="A2:I2"/>
    </sheetView>
  </sheetViews>
  <sheetFormatPr defaultRowHeight="16.5" x14ac:dyDescent="0.3"/>
  <cols>
    <col min="1" max="1" width="11.625" customWidth="1"/>
    <col min="2" max="2" width="34.625" customWidth="1"/>
    <col min="3" max="3" width="28.625" customWidth="1"/>
    <col min="4" max="4" width="8.625" customWidth="1"/>
    <col min="5" max="8" width="18.625" customWidth="1"/>
    <col min="9" max="9" width="16.625" customWidth="1"/>
  </cols>
  <sheetData>
    <row r="1" spans="1:9" ht="30" customHeight="1" x14ac:dyDescent="0.3">
      <c r="A1" s="141" t="s">
        <v>612</v>
      </c>
      <c r="B1" s="141"/>
      <c r="C1" s="141"/>
      <c r="D1" s="141"/>
      <c r="E1" s="141"/>
      <c r="F1" s="141"/>
      <c r="G1" s="141"/>
      <c r="H1" s="141"/>
      <c r="I1" s="141"/>
    </row>
    <row r="2" spans="1:9" ht="30" customHeight="1" x14ac:dyDescent="0.3">
      <c r="A2" s="142" t="s">
        <v>835</v>
      </c>
      <c r="B2" s="142"/>
      <c r="C2" s="142"/>
      <c r="D2" s="142"/>
      <c r="E2" s="142"/>
      <c r="F2" s="142"/>
      <c r="G2" s="142"/>
      <c r="H2" s="142"/>
      <c r="I2" s="142"/>
    </row>
    <row r="3" spans="1:9" ht="30" customHeight="1" x14ac:dyDescent="0.3">
      <c r="A3" s="3" t="s">
        <v>613</v>
      </c>
      <c r="B3" s="3" t="s">
        <v>2</v>
      </c>
      <c r="C3" s="3" t="s">
        <v>3</v>
      </c>
      <c r="D3" s="3" t="s">
        <v>4</v>
      </c>
      <c r="E3" s="3" t="s">
        <v>6</v>
      </c>
      <c r="F3" s="3" t="s">
        <v>9</v>
      </c>
      <c r="G3" s="3" t="s">
        <v>10</v>
      </c>
      <c r="H3" s="3" t="s">
        <v>11</v>
      </c>
      <c r="I3" s="3" t="s">
        <v>12</v>
      </c>
    </row>
    <row r="4" spans="1:9" ht="30" customHeight="1" x14ac:dyDescent="0.3">
      <c r="A4" s="4" t="s">
        <v>54</v>
      </c>
      <c r="B4" s="4" t="s">
        <v>55</v>
      </c>
      <c r="C4" s="4" t="s">
        <v>56</v>
      </c>
      <c r="D4" s="4" t="s">
        <v>57</v>
      </c>
      <c r="E4" s="8">
        <f>일위대가!H11</f>
        <v>0</v>
      </c>
      <c r="F4" s="8">
        <f>일위대가!J11</f>
        <v>0</v>
      </c>
      <c r="G4" s="8">
        <f>일위대가!L11</f>
        <v>0</v>
      </c>
      <c r="H4" s="8">
        <f t="shared" ref="H4:H18" si="0">E4+F4+G4</f>
        <v>0</v>
      </c>
      <c r="I4" s="4" t="s">
        <v>43</v>
      </c>
    </row>
    <row r="5" spans="1:9" ht="30" customHeight="1" x14ac:dyDescent="0.3">
      <c r="A5" s="4" t="s">
        <v>58</v>
      </c>
      <c r="B5" s="4" t="s">
        <v>55</v>
      </c>
      <c r="C5" s="4" t="s">
        <v>59</v>
      </c>
      <c r="D5" s="4" t="s">
        <v>57</v>
      </c>
      <c r="E5" s="8">
        <f>일위대가!H20</f>
        <v>0</v>
      </c>
      <c r="F5" s="8">
        <f>일위대가!J20</f>
        <v>0</v>
      </c>
      <c r="G5" s="8">
        <f>일위대가!L20</f>
        <v>0</v>
      </c>
      <c r="H5" s="8">
        <f t="shared" si="0"/>
        <v>0</v>
      </c>
      <c r="I5" s="4" t="s">
        <v>43</v>
      </c>
    </row>
    <row r="6" spans="1:9" ht="30" customHeight="1" x14ac:dyDescent="0.3">
      <c r="A6" s="4" t="s">
        <v>63</v>
      </c>
      <c r="B6" s="4" t="s">
        <v>64</v>
      </c>
      <c r="C6" s="4" t="s">
        <v>56</v>
      </c>
      <c r="D6" s="4" t="s">
        <v>57</v>
      </c>
      <c r="E6" s="8">
        <f>일위대가!H26</f>
        <v>0</v>
      </c>
      <c r="F6" s="8">
        <f>일위대가!J26</f>
        <v>0</v>
      </c>
      <c r="G6" s="8">
        <f>일위대가!L26</f>
        <v>0</v>
      </c>
      <c r="H6" s="8">
        <f t="shared" si="0"/>
        <v>0</v>
      </c>
      <c r="I6" s="4" t="s">
        <v>43</v>
      </c>
    </row>
    <row r="7" spans="1:9" ht="30" customHeight="1" x14ac:dyDescent="0.3">
      <c r="A7" s="4" t="s">
        <v>33</v>
      </c>
      <c r="B7" s="4" t="s">
        <v>34</v>
      </c>
      <c r="C7" s="4" t="s">
        <v>35</v>
      </c>
      <c r="D7" s="4" t="s">
        <v>32</v>
      </c>
      <c r="E7" s="8">
        <f>일위대가!H35</f>
        <v>0</v>
      </c>
      <c r="F7" s="8">
        <f>일위대가!J35</f>
        <v>0</v>
      </c>
      <c r="G7" s="8">
        <f>일위대가!L35</f>
        <v>0</v>
      </c>
      <c r="H7" s="8">
        <f t="shared" si="0"/>
        <v>0</v>
      </c>
      <c r="I7" s="4" t="s">
        <v>43</v>
      </c>
    </row>
    <row r="8" spans="1:9" ht="30" customHeight="1" x14ac:dyDescent="0.3">
      <c r="A8" s="4" t="s">
        <v>36</v>
      </c>
      <c r="B8" s="4" t="s">
        <v>37</v>
      </c>
      <c r="C8" s="4" t="s">
        <v>38</v>
      </c>
      <c r="D8" s="4" t="s">
        <v>32</v>
      </c>
      <c r="E8" s="8">
        <f>일위대가!H44</f>
        <v>0</v>
      </c>
      <c r="F8" s="8">
        <f>일위대가!J44</f>
        <v>0</v>
      </c>
      <c r="G8" s="8">
        <f>일위대가!L44</f>
        <v>0</v>
      </c>
      <c r="H8" s="8">
        <f t="shared" si="0"/>
        <v>0</v>
      </c>
      <c r="I8" s="4" t="s">
        <v>43</v>
      </c>
    </row>
    <row r="9" spans="1:9" ht="30" customHeight="1" x14ac:dyDescent="0.3">
      <c r="A9" s="4" t="s">
        <v>67</v>
      </c>
      <c r="B9" s="4" t="s">
        <v>68</v>
      </c>
      <c r="C9" s="4" t="s">
        <v>69</v>
      </c>
      <c r="D9" s="4" t="s">
        <v>70</v>
      </c>
      <c r="E9" s="8">
        <f>일위대가!H52</f>
        <v>0</v>
      </c>
      <c r="F9" s="8">
        <f>일위대가!J52</f>
        <v>0</v>
      </c>
      <c r="G9" s="8">
        <f>일위대가!L52</f>
        <v>0</v>
      </c>
      <c r="H9" s="8">
        <f t="shared" si="0"/>
        <v>0</v>
      </c>
      <c r="I9" s="4" t="s">
        <v>43</v>
      </c>
    </row>
    <row r="10" spans="1:9" ht="30" customHeight="1" x14ac:dyDescent="0.3">
      <c r="A10" s="4" t="s">
        <v>29</v>
      </c>
      <c r="B10" s="4" t="s">
        <v>30</v>
      </c>
      <c r="C10" s="4" t="s">
        <v>31</v>
      </c>
      <c r="D10" s="4" t="s">
        <v>32</v>
      </c>
      <c r="E10" s="8">
        <f>일위대가!H60</f>
        <v>0</v>
      </c>
      <c r="F10" s="8">
        <f>일위대가!J60</f>
        <v>0</v>
      </c>
      <c r="G10" s="8">
        <f>일위대가!L60</f>
        <v>0</v>
      </c>
      <c r="H10" s="8">
        <f t="shared" si="0"/>
        <v>0</v>
      </c>
      <c r="I10" s="4" t="s">
        <v>43</v>
      </c>
    </row>
    <row r="11" spans="1:9" ht="30" customHeight="1" x14ac:dyDescent="0.3">
      <c r="A11" s="4" t="s">
        <v>60</v>
      </c>
      <c r="B11" s="4" t="s">
        <v>61</v>
      </c>
      <c r="C11" s="4" t="s">
        <v>62</v>
      </c>
      <c r="D11" s="4" t="s">
        <v>42</v>
      </c>
      <c r="E11" s="8">
        <f>일위대가!H66</f>
        <v>0</v>
      </c>
      <c r="F11" s="8">
        <f>일위대가!J66</f>
        <v>0</v>
      </c>
      <c r="G11" s="8">
        <f>일위대가!L66</f>
        <v>0</v>
      </c>
      <c r="H11" s="8">
        <f t="shared" si="0"/>
        <v>0</v>
      </c>
      <c r="I11" s="4" t="s">
        <v>43</v>
      </c>
    </row>
    <row r="12" spans="1:9" ht="30" customHeight="1" x14ac:dyDescent="0.3">
      <c r="A12" s="4" t="s">
        <v>77</v>
      </c>
      <c r="B12" s="4" t="s">
        <v>78</v>
      </c>
      <c r="C12" s="4" t="s">
        <v>79</v>
      </c>
      <c r="D12" s="4" t="s">
        <v>57</v>
      </c>
      <c r="E12" s="8">
        <f>일위대가!H72</f>
        <v>0</v>
      </c>
      <c r="F12" s="8">
        <f>일위대가!J72</f>
        <v>0</v>
      </c>
      <c r="G12" s="8">
        <f>일위대가!L72</f>
        <v>0</v>
      </c>
      <c r="H12" s="8">
        <f t="shared" si="0"/>
        <v>0</v>
      </c>
      <c r="I12" s="4" t="s">
        <v>43</v>
      </c>
    </row>
    <row r="13" spans="1:9" ht="30" customHeight="1" x14ac:dyDescent="0.3">
      <c r="A13" s="4" t="s">
        <v>74</v>
      </c>
      <c r="B13" s="4" t="s">
        <v>75</v>
      </c>
      <c r="C13" s="4" t="s">
        <v>76</v>
      </c>
      <c r="D13" s="4" t="s">
        <v>32</v>
      </c>
      <c r="E13" s="8">
        <f>일위대가!H78</f>
        <v>0</v>
      </c>
      <c r="F13" s="8">
        <f>일위대가!J78</f>
        <v>0</v>
      </c>
      <c r="G13" s="8">
        <f>일위대가!L78</f>
        <v>0</v>
      </c>
      <c r="H13" s="8">
        <f t="shared" si="0"/>
        <v>0</v>
      </c>
      <c r="I13" s="4" t="s">
        <v>43</v>
      </c>
    </row>
    <row r="14" spans="1:9" ht="30" customHeight="1" x14ac:dyDescent="0.3">
      <c r="A14" s="4" t="s">
        <v>65</v>
      </c>
      <c r="B14" s="4" t="s">
        <v>66</v>
      </c>
      <c r="C14" s="4" t="s">
        <v>56</v>
      </c>
      <c r="D14" s="4" t="s">
        <v>57</v>
      </c>
      <c r="E14" s="8">
        <f>일위대가!H84</f>
        <v>0</v>
      </c>
      <c r="F14" s="8">
        <f>일위대가!J84</f>
        <v>0</v>
      </c>
      <c r="G14" s="8">
        <f>일위대가!L84</f>
        <v>0</v>
      </c>
      <c r="H14" s="8">
        <f t="shared" si="0"/>
        <v>0</v>
      </c>
      <c r="I14" s="4" t="s">
        <v>43</v>
      </c>
    </row>
    <row r="15" spans="1:9" ht="30" customHeight="1" x14ac:dyDescent="0.3">
      <c r="A15" s="4" t="s">
        <v>71</v>
      </c>
      <c r="B15" s="4" t="s">
        <v>72</v>
      </c>
      <c r="C15" s="4" t="s">
        <v>73</v>
      </c>
      <c r="D15" s="4" t="s">
        <v>42</v>
      </c>
      <c r="E15" s="8">
        <f>일위대가!H90</f>
        <v>0</v>
      </c>
      <c r="F15" s="8">
        <f>일위대가!J90</f>
        <v>0</v>
      </c>
      <c r="G15" s="8">
        <f>일위대가!L90</f>
        <v>0</v>
      </c>
      <c r="H15" s="8">
        <f t="shared" si="0"/>
        <v>0</v>
      </c>
      <c r="I15" s="4" t="s">
        <v>43</v>
      </c>
    </row>
    <row r="16" spans="1:9" ht="30" customHeight="1" x14ac:dyDescent="0.3">
      <c r="A16" s="4" t="s">
        <v>91</v>
      </c>
      <c r="B16" s="4" t="s">
        <v>92</v>
      </c>
      <c r="C16" s="4" t="s">
        <v>93</v>
      </c>
      <c r="D16" s="4" t="s">
        <v>42</v>
      </c>
      <c r="E16" s="8">
        <f>일위대가!H96</f>
        <v>0</v>
      </c>
      <c r="F16" s="8">
        <f>일위대가!J96</f>
        <v>0</v>
      </c>
      <c r="G16" s="8">
        <f>일위대가!L96</f>
        <v>0</v>
      </c>
      <c r="H16" s="8">
        <f t="shared" si="0"/>
        <v>0</v>
      </c>
      <c r="I16" s="4" t="s">
        <v>43</v>
      </c>
    </row>
    <row r="17" spans="1:9" ht="30" customHeight="1" x14ac:dyDescent="0.3">
      <c r="A17" s="4" t="s">
        <v>24</v>
      </c>
      <c r="B17" s="4" t="s">
        <v>25</v>
      </c>
      <c r="C17" s="4" t="s">
        <v>26</v>
      </c>
      <c r="D17" s="4" t="s">
        <v>27</v>
      </c>
      <c r="E17" s="8">
        <f>일위대가!H103</f>
        <v>0</v>
      </c>
      <c r="F17" s="8">
        <f>일위대가!J103</f>
        <v>0</v>
      </c>
      <c r="G17" s="8">
        <f>일위대가!L103</f>
        <v>0</v>
      </c>
      <c r="H17" s="8">
        <f t="shared" si="0"/>
        <v>0</v>
      </c>
      <c r="I17" s="4" t="s">
        <v>43</v>
      </c>
    </row>
    <row r="18" spans="1:9" ht="30" customHeight="1" x14ac:dyDescent="0.3">
      <c r="A18" s="4" t="s">
        <v>94</v>
      </c>
      <c r="B18" s="4" t="s">
        <v>95</v>
      </c>
      <c r="C18" s="4" t="s">
        <v>93</v>
      </c>
      <c r="D18" s="4" t="s">
        <v>42</v>
      </c>
      <c r="E18" s="8">
        <f>일위대가!H109</f>
        <v>0</v>
      </c>
      <c r="F18" s="8">
        <f>일위대가!J109</f>
        <v>0</v>
      </c>
      <c r="G18" s="8">
        <f>일위대가!L109</f>
        <v>0</v>
      </c>
      <c r="H18" s="8">
        <f t="shared" si="0"/>
        <v>0</v>
      </c>
      <c r="I18" s="4" t="s">
        <v>43</v>
      </c>
    </row>
    <row r="19" spans="1:9" ht="30" customHeight="1" x14ac:dyDescent="0.3">
      <c r="A19" s="2"/>
      <c r="B19" s="2"/>
      <c r="C19" s="2"/>
      <c r="D19" s="2"/>
      <c r="E19" s="2"/>
      <c r="F19" s="2"/>
      <c r="G19" s="2"/>
      <c r="H19" s="2"/>
      <c r="I19" s="2"/>
    </row>
    <row r="20" spans="1:9" ht="30" customHeight="1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9" ht="30" customHeight="1" x14ac:dyDescent="0.3">
      <c r="A21" s="2"/>
      <c r="B21" s="2"/>
      <c r="C21" s="2"/>
      <c r="D21" s="2"/>
      <c r="E21" s="2"/>
      <c r="F21" s="2"/>
      <c r="G21" s="2"/>
      <c r="H21" s="2"/>
      <c r="I21" s="2"/>
    </row>
    <row r="22" spans="1:9" ht="30" customHeight="1" x14ac:dyDescent="0.3">
      <c r="A22" s="2"/>
      <c r="B22" s="2"/>
      <c r="C22" s="2"/>
      <c r="D22" s="2"/>
      <c r="E22" s="2"/>
      <c r="F22" s="2"/>
      <c r="G22" s="2"/>
      <c r="H22" s="2"/>
      <c r="I22" s="2"/>
    </row>
    <row r="23" spans="1:9" ht="30" customHeight="1" x14ac:dyDescent="0.3">
      <c r="A23" s="2"/>
      <c r="B23" s="2"/>
      <c r="C23" s="2"/>
      <c r="D23" s="2"/>
      <c r="E23" s="2"/>
      <c r="F23" s="2"/>
      <c r="G23" s="2"/>
      <c r="H23" s="2"/>
      <c r="I23" s="2"/>
    </row>
    <row r="24" spans="1:9" ht="30" customHeight="1" x14ac:dyDescent="0.3">
      <c r="A24" s="2"/>
      <c r="B24" s="2"/>
      <c r="C24" s="2"/>
      <c r="D24" s="2"/>
      <c r="E24" s="2"/>
      <c r="F24" s="2"/>
      <c r="G24" s="2"/>
      <c r="H24" s="2"/>
      <c r="I24" s="2"/>
    </row>
    <row r="25" spans="1:9" ht="30" customHeight="1" x14ac:dyDescent="0.3">
      <c r="A25" s="2"/>
      <c r="B25" s="2"/>
      <c r="C25" s="2"/>
      <c r="D25" s="2"/>
      <c r="E25" s="2"/>
      <c r="F25" s="2"/>
      <c r="G25" s="2"/>
      <c r="H25" s="2"/>
      <c r="I25" s="2"/>
    </row>
    <row r="26" spans="1:9" ht="30" customHeight="1" x14ac:dyDescent="0.3">
      <c r="A26" s="2"/>
      <c r="B26" s="2"/>
      <c r="C26" s="2"/>
      <c r="D26" s="2"/>
      <c r="E26" s="2"/>
      <c r="F26" s="2"/>
      <c r="G26" s="2"/>
      <c r="H26" s="2"/>
      <c r="I26" s="2"/>
    </row>
    <row r="27" spans="1:9" ht="30" customHeight="1" x14ac:dyDescent="0.3">
      <c r="A27" s="2"/>
      <c r="B27" s="2"/>
      <c r="C27" s="2"/>
      <c r="D27" s="2"/>
      <c r="E27" s="2"/>
      <c r="F27" s="2"/>
      <c r="G27" s="2"/>
      <c r="H27" s="2"/>
      <c r="I27" s="2"/>
    </row>
    <row r="28" spans="1:9" ht="30" customHeight="1" x14ac:dyDescent="0.3">
      <c r="A28" s="2"/>
      <c r="B28" s="2"/>
      <c r="C28" s="2"/>
      <c r="D28" s="2"/>
      <c r="E28" s="2"/>
      <c r="F28" s="2"/>
      <c r="G28" s="2"/>
      <c r="H28" s="2"/>
      <c r="I28" s="2"/>
    </row>
    <row r="29" spans="1:9" ht="30" customHeight="1" x14ac:dyDescent="0.3">
      <c r="A29" s="2"/>
      <c r="B29" s="2"/>
      <c r="C29" s="2"/>
      <c r="D29" s="2"/>
      <c r="E29" s="2"/>
      <c r="F29" s="2"/>
      <c r="G29" s="2"/>
      <c r="H29" s="2"/>
      <c r="I29" s="2"/>
    </row>
    <row r="30" spans="1:9" hidden="1" x14ac:dyDescent="0.3">
      <c r="A30" t="s">
        <v>21</v>
      </c>
    </row>
    <row r="31" spans="1:9" ht="17.25" x14ac:dyDescent="0.3">
      <c r="A31" s="1" t="s">
        <v>22</v>
      </c>
      <c r="B31" s="1"/>
      <c r="C31" s="1"/>
      <c r="D31" s="1"/>
      <c r="E31" s="1"/>
      <c r="F31" s="1"/>
      <c r="G31" s="1"/>
      <c r="H31" s="1"/>
      <c r="I31" s="1"/>
    </row>
  </sheetData>
  <mergeCells count="2">
    <mergeCell ref="A1:I1"/>
    <mergeCell ref="A2:I2"/>
  </mergeCells>
  <phoneticPr fontId="1" type="noConversion"/>
  <printOptions verticalCentered="1"/>
  <pageMargins left="0.78740157480314954" right="0" top="0.39370078740157477" bottom="0.39370078740157477" header="0.3" footer="0.3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5"/>
  <sheetViews>
    <sheetView topLeftCell="C1" zoomScale="55" zoomScaleNormal="55" workbookViewId="0">
      <selection activeCell="P1" sqref="P1:U1048576"/>
    </sheetView>
  </sheetViews>
  <sheetFormatPr defaultRowHeight="16.5" x14ac:dyDescent="0.3"/>
  <cols>
    <col min="1" max="2" width="11.625" hidden="1" customWidth="1"/>
    <col min="3" max="3" width="28.625" customWidth="1"/>
    <col min="4" max="4" width="20.625" customWidth="1"/>
    <col min="5" max="5" width="4.625" customWidth="1"/>
    <col min="6" max="6" width="10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  <col min="13" max="13" width="13.625" customWidth="1"/>
    <col min="14" max="14" width="16.625" customWidth="1"/>
    <col min="15" max="15" width="12.625" customWidth="1"/>
    <col min="16" max="17" width="0" hidden="1" customWidth="1"/>
    <col min="18" max="19" width="1.625" hidden="1" customWidth="1"/>
    <col min="20" max="20" width="5.625" hidden="1" customWidth="1"/>
    <col min="21" max="21" width="1.625" hidden="1" customWidth="1"/>
    <col min="22" max="29" width="1.625" customWidth="1"/>
  </cols>
  <sheetData>
    <row r="1" spans="1:29" ht="30" customHeight="1" x14ac:dyDescent="0.3">
      <c r="A1" s="142" t="s">
        <v>836</v>
      </c>
      <c r="B1" s="142"/>
      <c r="C1" s="142"/>
      <c r="D1" s="142"/>
      <c r="E1" s="142"/>
      <c r="F1" s="142"/>
      <c r="G1" s="142"/>
      <c r="H1" s="142"/>
      <c r="I1" s="142"/>
      <c r="J1" s="145"/>
      <c r="K1" s="145"/>
      <c r="L1" s="145"/>
      <c r="M1" s="145"/>
      <c r="N1" s="145"/>
      <c r="O1" s="145"/>
    </row>
    <row r="2" spans="1:29" ht="30" customHeight="1" x14ac:dyDescent="0.3">
      <c r="A2" s="140" t="s">
        <v>610</v>
      </c>
      <c r="B2" s="140" t="s">
        <v>611</v>
      </c>
      <c r="C2" s="140" t="s">
        <v>2</v>
      </c>
      <c r="D2" s="140" t="s">
        <v>3</v>
      </c>
      <c r="E2" s="140" t="s">
        <v>4</v>
      </c>
      <c r="F2" s="140" t="s">
        <v>5</v>
      </c>
      <c r="G2" s="144" t="s">
        <v>6</v>
      </c>
      <c r="H2" s="140"/>
      <c r="I2" s="140" t="s">
        <v>9</v>
      </c>
      <c r="J2" s="140"/>
      <c r="K2" s="140" t="s">
        <v>10</v>
      </c>
      <c r="L2" s="140"/>
      <c r="M2" s="140" t="s">
        <v>11</v>
      </c>
      <c r="N2" s="140"/>
      <c r="O2" s="140" t="s">
        <v>12</v>
      </c>
    </row>
    <row r="3" spans="1:29" ht="30" customHeight="1" x14ac:dyDescent="0.3">
      <c r="A3" s="140"/>
      <c r="B3" s="140"/>
      <c r="C3" s="140"/>
      <c r="D3" s="140"/>
      <c r="E3" s="140"/>
      <c r="F3" s="140"/>
      <c r="G3" s="15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3" t="s">
        <v>7</v>
      </c>
      <c r="N3" s="3" t="s">
        <v>8</v>
      </c>
      <c r="O3" s="140"/>
    </row>
    <row r="4" spans="1:29" ht="30" customHeight="1" x14ac:dyDescent="0.3">
      <c r="A4" s="2"/>
      <c r="B4" s="2"/>
      <c r="C4" s="4" t="s">
        <v>614</v>
      </c>
      <c r="D4" s="2"/>
      <c r="E4" s="2"/>
      <c r="F4" s="2"/>
      <c r="G4" s="12"/>
      <c r="H4" s="2"/>
      <c r="I4" s="2"/>
      <c r="J4" s="2"/>
      <c r="K4" s="2"/>
      <c r="L4" s="2"/>
      <c r="M4" s="2"/>
      <c r="N4" s="2"/>
      <c r="O4" s="2"/>
    </row>
    <row r="5" spans="1:29" ht="30" customHeight="1" x14ac:dyDescent="0.3">
      <c r="A5" s="4" t="s">
        <v>54</v>
      </c>
      <c r="B5" s="4" t="s">
        <v>615</v>
      </c>
      <c r="C5" s="4" t="s">
        <v>616</v>
      </c>
      <c r="D5" s="4" t="s">
        <v>617</v>
      </c>
      <c r="E5" s="4" t="s">
        <v>618</v>
      </c>
      <c r="F5" s="2">
        <v>1.2</v>
      </c>
      <c r="G5" s="12">
        <f>단가대비표!O6</f>
        <v>0</v>
      </c>
      <c r="H5" s="14">
        <f t="shared" ref="H5:H10" si="0">TRUNC(F5*G5,1)</f>
        <v>0</v>
      </c>
      <c r="I5" s="13">
        <v>0</v>
      </c>
      <c r="J5" s="14">
        <f t="shared" ref="J5:J10" si="1">TRUNC(F5*I5,1)</f>
        <v>0</v>
      </c>
      <c r="K5" s="13">
        <v>0</v>
      </c>
      <c r="L5" s="14">
        <f t="shared" ref="L5:L10" si="2">TRUNC(F5*K5,1)</f>
        <v>0</v>
      </c>
      <c r="M5" s="13">
        <f t="shared" ref="M5:N10" si="3">TRUNC(G5+I5+K5,1)</f>
        <v>0</v>
      </c>
      <c r="N5" s="14">
        <f t="shared" si="3"/>
        <v>0</v>
      </c>
      <c r="O5" s="4" t="s">
        <v>43</v>
      </c>
      <c r="R5">
        <v>0</v>
      </c>
      <c r="S5">
        <v>0</v>
      </c>
      <c r="T5">
        <v>0</v>
      </c>
      <c r="AC5">
        <v>1</v>
      </c>
    </row>
    <row r="6" spans="1:29" ht="30" customHeight="1" x14ac:dyDescent="0.3">
      <c r="A6" s="4" t="s">
        <v>54</v>
      </c>
      <c r="B6" s="4" t="s">
        <v>619</v>
      </c>
      <c r="C6" s="4" t="s">
        <v>620</v>
      </c>
      <c r="D6" s="4" t="s">
        <v>621</v>
      </c>
      <c r="E6" s="4" t="s">
        <v>618</v>
      </c>
      <c r="F6" s="2">
        <v>0.15</v>
      </c>
      <c r="G6" s="12">
        <f>단가대비표!O5</f>
        <v>0</v>
      </c>
      <c r="H6" s="14">
        <f t="shared" si="0"/>
        <v>0</v>
      </c>
      <c r="I6" s="13">
        <v>0</v>
      </c>
      <c r="J6" s="14">
        <f t="shared" si="1"/>
        <v>0</v>
      </c>
      <c r="K6" s="13">
        <v>0</v>
      </c>
      <c r="L6" s="14">
        <f t="shared" si="2"/>
        <v>0</v>
      </c>
      <c r="M6" s="13">
        <f t="shared" si="3"/>
        <v>0</v>
      </c>
      <c r="N6" s="14">
        <f t="shared" si="3"/>
        <v>0</v>
      </c>
      <c r="O6" s="4" t="s">
        <v>43</v>
      </c>
      <c r="R6">
        <v>0</v>
      </c>
      <c r="S6">
        <v>0</v>
      </c>
      <c r="T6">
        <v>0</v>
      </c>
      <c r="AC6">
        <v>1</v>
      </c>
    </row>
    <row r="7" spans="1:29" ht="30" customHeight="1" x14ac:dyDescent="0.3">
      <c r="A7" s="4" t="s">
        <v>54</v>
      </c>
      <c r="B7" s="4" t="s">
        <v>622</v>
      </c>
      <c r="C7" s="4" t="s">
        <v>623</v>
      </c>
      <c r="D7" s="4" t="s">
        <v>624</v>
      </c>
      <c r="E7" s="4" t="s">
        <v>625</v>
      </c>
      <c r="F7" s="2">
        <v>7.5</v>
      </c>
      <c r="G7" s="12">
        <f>단가대비표!O38</f>
        <v>0</v>
      </c>
      <c r="H7" s="14">
        <f t="shared" si="0"/>
        <v>0</v>
      </c>
      <c r="I7" s="13">
        <v>0</v>
      </c>
      <c r="J7" s="14">
        <f t="shared" si="1"/>
        <v>0</v>
      </c>
      <c r="K7" s="13">
        <v>0</v>
      </c>
      <c r="L7" s="14">
        <f t="shared" si="2"/>
        <v>0</v>
      </c>
      <c r="M7" s="13">
        <f t="shared" si="3"/>
        <v>0</v>
      </c>
      <c r="N7" s="14">
        <f t="shared" si="3"/>
        <v>0</v>
      </c>
      <c r="O7" s="4" t="s">
        <v>43</v>
      </c>
      <c r="R7">
        <v>0</v>
      </c>
      <c r="S7">
        <v>0</v>
      </c>
      <c r="T7">
        <v>0</v>
      </c>
      <c r="AC7">
        <v>1</v>
      </c>
    </row>
    <row r="8" spans="1:29" ht="30" customHeight="1" x14ac:dyDescent="0.3">
      <c r="A8" s="4" t="s">
        <v>54</v>
      </c>
      <c r="B8" s="4" t="s">
        <v>626</v>
      </c>
      <c r="C8" s="4" t="s">
        <v>627</v>
      </c>
      <c r="D8" s="4" t="s">
        <v>628</v>
      </c>
      <c r="E8" s="4" t="s">
        <v>629</v>
      </c>
      <c r="F8" s="2">
        <v>8</v>
      </c>
      <c r="G8" s="12">
        <f>단가대비표!O39</f>
        <v>0</v>
      </c>
      <c r="H8" s="14">
        <f t="shared" si="0"/>
        <v>0</v>
      </c>
      <c r="I8" s="13">
        <v>0</v>
      </c>
      <c r="J8" s="14">
        <f t="shared" si="1"/>
        <v>0</v>
      </c>
      <c r="K8" s="13">
        <v>0</v>
      </c>
      <c r="L8" s="14">
        <f t="shared" si="2"/>
        <v>0</v>
      </c>
      <c r="M8" s="13">
        <f t="shared" si="3"/>
        <v>0</v>
      </c>
      <c r="N8" s="14">
        <f t="shared" si="3"/>
        <v>0</v>
      </c>
      <c r="O8" s="4" t="s">
        <v>43</v>
      </c>
      <c r="R8">
        <v>0</v>
      </c>
      <c r="S8">
        <v>0</v>
      </c>
      <c r="T8">
        <v>0</v>
      </c>
      <c r="AC8">
        <v>1</v>
      </c>
    </row>
    <row r="9" spans="1:29" ht="30" customHeight="1" x14ac:dyDescent="0.3">
      <c r="A9" s="4" t="s">
        <v>54</v>
      </c>
      <c r="B9" s="4" t="s">
        <v>630</v>
      </c>
      <c r="C9" s="4" t="s">
        <v>631</v>
      </c>
      <c r="D9" s="4" t="s">
        <v>632</v>
      </c>
      <c r="E9" s="4" t="s">
        <v>633</v>
      </c>
      <c r="F9" s="2">
        <v>2.1999999999999999E-2</v>
      </c>
      <c r="G9" s="12">
        <v>0</v>
      </c>
      <c r="H9" s="14">
        <f t="shared" si="0"/>
        <v>0</v>
      </c>
      <c r="I9" s="13">
        <f>단가대비표!O36</f>
        <v>0</v>
      </c>
      <c r="J9" s="14">
        <f t="shared" si="1"/>
        <v>0</v>
      </c>
      <c r="K9" s="13">
        <v>0</v>
      </c>
      <c r="L9" s="14">
        <f t="shared" si="2"/>
        <v>0</v>
      </c>
      <c r="M9" s="13">
        <f t="shared" si="3"/>
        <v>0</v>
      </c>
      <c r="N9" s="14">
        <f t="shared" si="3"/>
        <v>0</v>
      </c>
      <c r="O9" s="4" t="s">
        <v>43</v>
      </c>
      <c r="R9">
        <v>0</v>
      </c>
      <c r="S9">
        <v>0</v>
      </c>
      <c r="T9">
        <v>0</v>
      </c>
      <c r="W9">
        <v>3</v>
      </c>
      <c r="AC9">
        <v>1</v>
      </c>
    </row>
    <row r="10" spans="1:29" ht="30" customHeight="1" x14ac:dyDescent="0.3">
      <c r="A10" s="4" t="s">
        <v>54</v>
      </c>
      <c r="B10" s="4" t="s">
        <v>634</v>
      </c>
      <c r="C10" s="4" t="s">
        <v>635</v>
      </c>
      <c r="D10" s="4" t="s">
        <v>636</v>
      </c>
      <c r="E10" s="4" t="s">
        <v>546</v>
      </c>
      <c r="F10" s="2">
        <v>1</v>
      </c>
      <c r="G10" s="12">
        <f>ROUNDDOWN(SUMIF(W5:W10, RIGHTB(B10, 1), J5:J10)*T10, 2)</f>
        <v>0</v>
      </c>
      <c r="H10" s="14">
        <f t="shared" si="0"/>
        <v>0</v>
      </c>
      <c r="I10" s="13">
        <v>0</v>
      </c>
      <c r="J10" s="14">
        <f t="shared" si="1"/>
        <v>0</v>
      </c>
      <c r="K10" s="13">
        <v>0</v>
      </c>
      <c r="L10" s="14">
        <f t="shared" si="2"/>
        <v>0</v>
      </c>
      <c r="M10" s="13">
        <f t="shared" si="3"/>
        <v>0</v>
      </c>
      <c r="N10" s="14">
        <f t="shared" si="3"/>
        <v>0</v>
      </c>
      <c r="O10" s="4" t="s">
        <v>43</v>
      </c>
      <c r="P10">
        <v>10</v>
      </c>
      <c r="R10">
        <v>1</v>
      </c>
      <c r="S10">
        <v>0</v>
      </c>
      <c r="T10">
        <v>0.03</v>
      </c>
      <c r="AC10">
        <v>1</v>
      </c>
    </row>
    <row r="11" spans="1:29" ht="30" customHeight="1" x14ac:dyDescent="0.3">
      <c r="A11" s="2"/>
      <c r="B11" s="2"/>
      <c r="C11" s="2" t="s">
        <v>28</v>
      </c>
      <c r="D11" s="2"/>
      <c r="E11" s="2"/>
      <c r="F11" s="2"/>
      <c r="G11" s="12"/>
      <c r="H11" s="8">
        <f>ROUNDDOWN(SUMIF(AC5:AC10, 1, H5:H10), 0)</f>
        <v>0</v>
      </c>
      <c r="I11" s="2"/>
      <c r="J11" s="8">
        <f>ROUNDDOWN(SUMIF(AC5:AC10, 1, J5:J10), 0)</f>
        <v>0</v>
      </c>
      <c r="K11" s="2"/>
      <c r="L11" s="8">
        <f>ROUNDDOWN(SUMIF(AC5:AC10, 1, L5:L10), 0)</f>
        <v>0</v>
      </c>
      <c r="M11" s="2"/>
      <c r="N11" s="8">
        <f>H11+J11+L11</f>
        <v>0</v>
      </c>
      <c r="O11" s="2"/>
    </row>
    <row r="12" spans="1:29" ht="30" customHeight="1" x14ac:dyDescent="0.3">
      <c r="A12" s="2"/>
      <c r="B12" s="2"/>
      <c r="C12" s="2"/>
      <c r="D12" s="2"/>
      <c r="E12" s="2"/>
      <c r="F12" s="2"/>
      <c r="G12" s="12"/>
      <c r="H12" s="2"/>
      <c r="I12" s="2"/>
      <c r="J12" s="2"/>
      <c r="K12" s="2"/>
      <c r="L12" s="2"/>
      <c r="M12" s="2"/>
      <c r="N12" s="2"/>
      <c r="O12" s="2"/>
    </row>
    <row r="13" spans="1:29" ht="30" customHeight="1" x14ac:dyDescent="0.3">
      <c r="A13" s="2"/>
      <c r="B13" s="2"/>
      <c r="C13" s="4" t="s">
        <v>637</v>
      </c>
      <c r="D13" s="2"/>
      <c r="E13" s="2"/>
      <c r="F13" s="2"/>
      <c r="G13" s="12"/>
      <c r="H13" s="2"/>
      <c r="I13" s="2"/>
      <c r="J13" s="2"/>
      <c r="K13" s="2"/>
      <c r="L13" s="2"/>
      <c r="M13" s="2"/>
      <c r="N13" s="2"/>
      <c r="O13" s="2"/>
    </row>
    <row r="14" spans="1:29" ht="30" customHeight="1" x14ac:dyDescent="0.3">
      <c r="A14" s="4" t="s">
        <v>58</v>
      </c>
      <c r="B14" s="4" t="s">
        <v>615</v>
      </c>
      <c r="C14" s="4" t="s">
        <v>616</v>
      </c>
      <c r="D14" s="4" t="s">
        <v>617</v>
      </c>
      <c r="E14" s="4" t="s">
        <v>618</v>
      </c>
      <c r="F14" s="2">
        <v>4</v>
      </c>
      <c r="G14" s="12">
        <f>단가대비표!O6</f>
        <v>0</v>
      </c>
      <c r="H14" s="14">
        <f t="shared" ref="H14:H19" si="4">TRUNC(F14*G14,1)</f>
        <v>0</v>
      </c>
      <c r="I14" s="13">
        <v>0</v>
      </c>
      <c r="J14" s="14">
        <f t="shared" ref="J14:J19" si="5">TRUNC(F14*I14,1)</f>
        <v>0</v>
      </c>
      <c r="K14" s="13">
        <v>0</v>
      </c>
      <c r="L14" s="14">
        <f t="shared" ref="L14:L19" si="6">TRUNC(F14*K14,1)</f>
        <v>0</v>
      </c>
      <c r="M14" s="13">
        <f t="shared" ref="M14:N19" si="7">TRUNC(G14+I14+K14,1)</f>
        <v>0</v>
      </c>
      <c r="N14" s="14">
        <f t="shared" si="7"/>
        <v>0</v>
      </c>
      <c r="O14" s="4" t="s">
        <v>43</v>
      </c>
      <c r="R14">
        <v>0</v>
      </c>
      <c r="S14">
        <v>0</v>
      </c>
      <c r="T14">
        <v>0</v>
      </c>
      <c r="AC14">
        <v>1</v>
      </c>
    </row>
    <row r="15" spans="1:29" ht="30" customHeight="1" x14ac:dyDescent="0.3">
      <c r="A15" s="4" t="s">
        <v>58</v>
      </c>
      <c r="B15" s="4" t="s">
        <v>619</v>
      </c>
      <c r="C15" s="4" t="s">
        <v>620</v>
      </c>
      <c r="D15" s="4" t="s">
        <v>621</v>
      </c>
      <c r="E15" s="4" t="s">
        <v>618</v>
      </c>
      <c r="F15" s="2">
        <v>0.49</v>
      </c>
      <c r="G15" s="12">
        <f>단가대비표!O5</f>
        <v>0</v>
      </c>
      <c r="H15" s="14">
        <f t="shared" si="4"/>
        <v>0</v>
      </c>
      <c r="I15" s="13">
        <v>0</v>
      </c>
      <c r="J15" s="14">
        <f t="shared" si="5"/>
        <v>0</v>
      </c>
      <c r="K15" s="13">
        <v>0</v>
      </c>
      <c r="L15" s="14">
        <f t="shared" si="6"/>
        <v>0</v>
      </c>
      <c r="M15" s="13">
        <f t="shared" si="7"/>
        <v>0</v>
      </c>
      <c r="N15" s="14">
        <f t="shared" si="7"/>
        <v>0</v>
      </c>
      <c r="O15" s="4" t="s">
        <v>43</v>
      </c>
      <c r="R15">
        <v>0</v>
      </c>
      <c r="S15">
        <v>0</v>
      </c>
      <c r="T15">
        <v>0</v>
      </c>
      <c r="AC15">
        <v>1</v>
      </c>
    </row>
    <row r="16" spans="1:29" ht="30" customHeight="1" x14ac:dyDescent="0.3">
      <c r="A16" s="4" t="s">
        <v>58</v>
      </c>
      <c r="B16" s="4" t="s">
        <v>622</v>
      </c>
      <c r="C16" s="4" t="s">
        <v>623</v>
      </c>
      <c r="D16" s="4" t="s">
        <v>624</v>
      </c>
      <c r="E16" s="4" t="s">
        <v>625</v>
      </c>
      <c r="F16" s="2">
        <v>19</v>
      </c>
      <c r="G16" s="12">
        <f>단가대비표!O38</f>
        <v>0</v>
      </c>
      <c r="H16" s="14">
        <f t="shared" si="4"/>
        <v>0</v>
      </c>
      <c r="I16" s="13">
        <v>0</v>
      </c>
      <c r="J16" s="14">
        <f t="shared" si="5"/>
        <v>0</v>
      </c>
      <c r="K16" s="13">
        <v>0</v>
      </c>
      <c r="L16" s="14">
        <f t="shared" si="6"/>
        <v>0</v>
      </c>
      <c r="M16" s="13">
        <f t="shared" si="7"/>
        <v>0</v>
      </c>
      <c r="N16" s="14">
        <f t="shared" si="7"/>
        <v>0</v>
      </c>
      <c r="O16" s="4" t="s">
        <v>43</v>
      </c>
      <c r="R16">
        <v>0</v>
      </c>
      <c r="S16">
        <v>0</v>
      </c>
      <c r="T16">
        <v>0</v>
      </c>
      <c r="AC16">
        <v>1</v>
      </c>
    </row>
    <row r="17" spans="1:29" ht="30" customHeight="1" x14ac:dyDescent="0.3">
      <c r="A17" s="4" t="s">
        <v>58</v>
      </c>
      <c r="B17" s="4" t="s">
        <v>626</v>
      </c>
      <c r="C17" s="4" t="s">
        <v>627</v>
      </c>
      <c r="D17" s="4" t="s">
        <v>628</v>
      </c>
      <c r="E17" s="4" t="s">
        <v>629</v>
      </c>
      <c r="F17" s="2">
        <v>20.2</v>
      </c>
      <c r="G17" s="12">
        <f>단가대비표!O39</f>
        <v>0</v>
      </c>
      <c r="H17" s="14">
        <f t="shared" si="4"/>
        <v>0</v>
      </c>
      <c r="I17" s="13">
        <v>0</v>
      </c>
      <c r="J17" s="14">
        <f t="shared" si="5"/>
        <v>0</v>
      </c>
      <c r="K17" s="13">
        <v>0</v>
      </c>
      <c r="L17" s="14">
        <f t="shared" si="6"/>
        <v>0</v>
      </c>
      <c r="M17" s="13">
        <f t="shared" si="7"/>
        <v>0</v>
      </c>
      <c r="N17" s="14">
        <f t="shared" si="7"/>
        <v>0</v>
      </c>
      <c r="O17" s="4" t="s">
        <v>43</v>
      </c>
      <c r="R17">
        <v>0</v>
      </c>
      <c r="S17">
        <v>0</v>
      </c>
      <c r="T17">
        <v>0</v>
      </c>
      <c r="AC17">
        <v>1</v>
      </c>
    </row>
    <row r="18" spans="1:29" ht="30" customHeight="1" x14ac:dyDescent="0.3">
      <c r="A18" s="4" t="s">
        <v>58</v>
      </c>
      <c r="B18" s="4" t="s">
        <v>630</v>
      </c>
      <c r="C18" s="4" t="s">
        <v>631</v>
      </c>
      <c r="D18" s="4" t="s">
        <v>632</v>
      </c>
      <c r="E18" s="4" t="s">
        <v>633</v>
      </c>
      <c r="F18" s="2">
        <v>3.7999999999999999E-2</v>
      </c>
      <c r="G18" s="12">
        <v>0</v>
      </c>
      <c r="H18" s="14">
        <f t="shared" si="4"/>
        <v>0</v>
      </c>
      <c r="I18" s="13">
        <f>단가대비표!O36</f>
        <v>0</v>
      </c>
      <c r="J18" s="14">
        <f t="shared" si="5"/>
        <v>0</v>
      </c>
      <c r="K18" s="13">
        <v>0</v>
      </c>
      <c r="L18" s="14">
        <f t="shared" si="6"/>
        <v>0</v>
      </c>
      <c r="M18" s="13">
        <f t="shared" si="7"/>
        <v>0</v>
      </c>
      <c r="N18" s="14">
        <f t="shared" si="7"/>
        <v>0</v>
      </c>
      <c r="O18" s="4" t="s">
        <v>43</v>
      </c>
      <c r="R18">
        <v>0</v>
      </c>
      <c r="S18">
        <v>0</v>
      </c>
      <c r="T18">
        <v>0</v>
      </c>
      <c r="W18">
        <v>3</v>
      </c>
      <c r="AC18">
        <v>1</v>
      </c>
    </row>
    <row r="19" spans="1:29" ht="30" customHeight="1" x14ac:dyDescent="0.3">
      <c r="A19" s="4" t="s">
        <v>58</v>
      </c>
      <c r="B19" s="4" t="s">
        <v>634</v>
      </c>
      <c r="C19" s="4" t="s">
        <v>635</v>
      </c>
      <c r="D19" s="4" t="s">
        <v>636</v>
      </c>
      <c r="E19" s="4" t="s">
        <v>546</v>
      </c>
      <c r="F19" s="2">
        <v>1</v>
      </c>
      <c r="G19" s="12">
        <f>ROUNDDOWN(SUMIF(W14:W19, RIGHTB(B19, 1), J14:J19)*T19, 2)</f>
        <v>0</v>
      </c>
      <c r="H19" s="14">
        <f t="shared" si="4"/>
        <v>0</v>
      </c>
      <c r="I19" s="13">
        <v>0</v>
      </c>
      <c r="J19" s="14">
        <f t="shared" si="5"/>
        <v>0</v>
      </c>
      <c r="K19" s="13">
        <v>0</v>
      </c>
      <c r="L19" s="14">
        <f t="shared" si="6"/>
        <v>0</v>
      </c>
      <c r="M19" s="13">
        <f t="shared" si="7"/>
        <v>0</v>
      </c>
      <c r="N19" s="14">
        <f t="shared" si="7"/>
        <v>0</v>
      </c>
      <c r="O19" s="4" t="s">
        <v>43</v>
      </c>
      <c r="P19">
        <v>19</v>
      </c>
      <c r="R19">
        <v>1</v>
      </c>
      <c r="S19">
        <v>0</v>
      </c>
      <c r="T19">
        <v>0.03</v>
      </c>
      <c r="AC19">
        <v>1</v>
      </c>
    </row>
    <row r="20" spans="1:29" ht="30" customHeight="1" x14ac:dyDescent="0.3">
      <c r="A20" s="2"/>
      <c r="B20" s="2"/>
      <c r="C20" s="2" t="s">
        <v>28</v>
      </c>
      <c r="D20" s="2"/>
      <c r="E20" s="2"/>
      <c r="F20" s="2"/>
      <c r="G20" s="12"/>
      <c r="H20" s="8">
        <f>ROUNDDOWN(SUMIF(AC14:AC19, 1, H14:H19), 0)</f>
        <v>0</v>
      </c>
      <c r="I20" s="2"/>
      <c r="J20" s="8">
        <f>ROUNDDOWN(SUMIF(AC14:AC19, 1, J14:J19), 0)</f>
        <v>0</v>
      </c>
      <c r="K20" s="2"/>
      <c r="L20" s="8">
        <f>ROUNDDOWN(SUMIF(AC14:AC19, 1, L14:L19), 0)</f>
        <v>0</v>
      </c>
      <c r="M20" s="2"/>
      <c r="N20" s="8">
        <f>H20+J20+L20</f>
        <v>0</v>
      </c>
      <c r="O20" s="2"/>
    </row>
    <row r="21" spans="1:29" ht="30" customHeight="1" x14ac:dyDescent="0.3">
      <c r="A21" s="2"/>
      <c r="B21" s="2"/>
      <c r="C21" s="2"/>
      <c r="D21" s="2"/>
      <c r="E21" s="2"/>
      <c r="F21" s="2"/>
      <c r="G21" s="12"/>
      <c r="H21" s="2"/>
      <c r="I21" s="2"/>
      <c r="J21" s="2"/>
      <c r="K21" s="2"/>
      <c r="L21" s="2"/>
      <c r="M21" s="2"/>
      <c r="N21" s="2"/>
      <c r="O21" s="2"/>
    </row>
    <row r="22" spans="1:29" ht="30" customHeight="1" x14ac:dyDescent="0.3">
      <c r="A22" s="2"/>
      <c r="B22" s="2"/>
      <c r="C22" s="4" t="s">
        <v>638</v>
      </c>
      <c r="D22" s="2"/>
      <c r="E22" s="2"/>
      <c r="F22" s="2"/>
      <c r="G22" s="12"/>
      <c r="H22" s="2"/>
      <c r="I22" s="2"/>
      <c r="J22" s="2"/>
      <c r="K22" s="2"/>
      <c r="L22" s="2"/>
      <c r="M22" s="2"/>
      <c r="N22" s="2"/>
      <c r="O22" s="2"/>
    </row>
    <row r="23" spans="1:29" ht="30" customHeight="1" x14ac:dyDescent="0.3">
      <c r="A23" s="4" t="s">
        <v>63</v>
      </c>
      <c r="B23" s="4" t="s">
        <v>639</v>
      </c>
      <c r="C23" s="4" t="s">
        <v>640</v>
      </c>
      <c r="D23" s="4" t="s">
        <v>641</v>
      </c>
      <c r="E23" s="4" t="s">
        <v>42</v>
      </c>
      <c r="F23" s="2">
        <v>1</v>
      </c>
      <c r="G23" s="12">
        <f>단가대비표!O29</f>
        <v>0</v>
      </c>
      <c r="H23" s="14">
        <f>TRUNC(F23*G23,1)</f>
        <v>0</v>
      </c>
      <c r="I23" s="13">
        <v>0</v>
      </c>
      <c r="J23" s="14">
        <f>TRUNC(F23*I23,1)</f>
        <v>0</v>
      </c>
      <c r="K23" s="13">
        <v>0</v>
      </c>
      <c r="L23" s="14">
        <f>TRUNC(F23*K23,1)</f>
        <v>0</v>
      </c>
      <c r="M23" s="13">
        <f t="shared" ref="M23:N25" si="8">TRUNC(G23+I23+K23,1)</f>
        <v>0</v>
      </c>
      <c r="N23" s="14">
        <f t="shared" si="8"/>
        <v>0</v>
      </c>
      <c r="O23" s="4" t="s">
        <v>43</v>
      </c>
      <c r="R23">
        <v>0</v>
      </c>
      <c r="S23">
        <v>0</v>
      </c>
      <c r="T23">
        <v>0</v>
      </c>
      <c r="AC23">
        <v>1</v>
      </c>
    </row>
    <row r="24" spans="1:29" ht="30" customHeight="1" x14ac:dyDescent="0.3">
      <c r="A24" s="4" t="s">
        <v>63</v>
      </c>
      <c r="B24" s="4" t="s">
        <v>642</v>
      </c>
      <c r="C24" s="4" t="s">
        <v>643</v>
      </c>
      <c r="D24" s="4" t="s">
        <v>644</v>
      </c>
      <c r="E24" s="4" t="s">
        <v>42</v>
      </c>
      <c r="F24" s="2">
        <v>1</v>
      </c>
      <c r="G24" s="12">
        <f>단가대비표!O23</f>
        <v>0</v>
      </c>
      <c r="H24" s="14">
        <f>TRUNC(F24*G24,1)</f>
        <v>0</v>
      </c>
      <c r="I24" s="13">
        <v>0</v>
      </c>
      <c r="J24" s="14">
        <f>TRUNC(F24*I24,1)</f>
        <v>0</v>
      </c>
      <c r="K24" s="13">
        <v>0</v>
      </c>
      <c r="L24" s="14">
        <f>TRUNC(F24*K24,1)</f>
        <v>0</v>
      </c>
      <c r="M24" s="13">
        <f t="shared" si="8"/>
        <v>0</v>
      </c>
      <c r="N24" s="14">
        <f t="shared" si="8"/>
        <v>0</v>
      </c>
      <c r="O24" s="4" t="s">
        <v>43</v>
      </c>
      <c r="R24">
        <v>0</v>
      </c>
      <c r="S24">
        <v>0</v>
      </c>
      <c r="T24">
        <v>0</v>
      </c>
      <c r="AC24">
        <v>1</v>
      </c>
    </row>
    <row r="25" spans="1:29" ht="30" customHeight="1" x14ac:dyDescent="0.3">
      <c r="A25" s="4" t="s">
        <v>63</v>
      </c>
      <c r="B25" s="4" t="s">
        <v>645</v>
      </c>
      <c r="C25" s="4" t="s">
        <v>646</v>
      </c>
      <c r="D25" s="4" t="s">
        <v>647</v>
      </c>
      <c r="E25" s="4" t="s">
        <v>42</v>
      </c>
      <c r="F25" s="2">
        <v>1</v>
      </c>
      <c r="G25" s="12">
        <f>단가대비표!O24</f>
        <v>0</v>
      </c>
      <c r="H25" s="14">
        <f>TRUNC(F25*G25,1)</f>
        <v>0</v>
      </c>
      <c r="I25" s="13">
        <v>0</v>
      </c>
      <c r="J25" s="14">
        <f>TRUNC(F25*I25,1)</f>
        <v>0</v>
      </c>
      <c r="K25" s="13">
        <v>0</v>
      </c>
      <c r="L25" s="14">
        <f>TRUNC(F25*K25,1)</f>
        <v>0</v>
      </c>
      <c r="M25" s="13">
        <f t="shared" si="8"/>
        <v>0</v>
      </c>
      <c r="N25" s="14">
        <f t="shared" si="8"/>
        <v>0</v>
      </c>
      <c r="O25" s="4" t="s">
        <v>43</v>
      </c>
      <c r="R25">
        <v>0</v>
      </c>
      <c r="S25">
        <v>0</v>
      </c>
      <c r="T25">
        <v>0</v>
      </c>
      <c r="AC25">
        <v>1</v>
      </c>
    </row>
    <row r="26" spans="1:29" ht="30" customHeight="1" x14ac:dyDescent="0.3">
      <c r="A26" s="2"/>
      <c r="B26" s="2"/>
      <c r="C26" s="2" t="s">
        <v>28</v>
      </c>
      <c r="D26" s="2"/>
      <c r="E26" s="2"/>
      <c r="F26" s="2"/>
      <c r="G26" s="12"/>
      <c r="H26" s="8">
        <f>ROUNDDOWN(SUMIF(AC23:AC25, 1, H23:H25), 0)</f>
        <v>0</v>
      </c>
      <c r="I26" s="2"/>
      <c r="J26" s="8">
        <f>ROUNDDOWN(SUMIF(AC23:AC25, 1, J23:J25), 0)</f>
        <v>0</v>
      </c>
      <c r="K26" s="2"/>
      <c r="L26" s="8">
        <f>ROUNDDOWN(SUMIF(AC23:AC25, 1, L23:L25), 0)</f>
        <v>0</v>
      </c>
      <c r="M26" s="2"/>
      <c r="N26" s="8">
        <f>H26+J26+L26</f>
        <v>0</v>
      </c>
      <c r="O26" s="2"/>
    </row>
    <row r="27" spans="1:29" ht="30" customHeight="1" x14ac:dyDescent="0.3">
      <c r="A27" s="2"/>
      <c r="B27" s="2"/>
      <c r="C27" s="2"/>
      <c r="D27" s="2"/>
      <c r="E27" s="2"/>
      <c r="F27" s="2"/>
      <c r="G27" s="12"/>
      <c r="H27" s="2"/>
      <c r="I27" s="2"/>
      <c r="J27" s="2"/>
      <c r="K27" s="2"/>
      <c r="L27" s="2"/>
      <c r="M27" s="2"/>
      <c r="N27" s="2"/>
      <c r="O27" s="2"/>
    </row>
    <row r="28" spans="1:29" ht="30" customHeight="1" x14ac:dyDescent="0.3">
      <c r="A28" s="2"/>
      <c r="B28" s="2"/>
      <c r="C28" s="4" t="s">
        <v>648</v>
      </c>
      <c r="D28" s="2"/>
      <c r="E28" s="2"/>
      <c r="F28" s="2"/>
      <c r="G28" s="12"/>
      <c r="H28" s="2"/>
      <c r="I28" s="2"/>
      <c r="J28" s="2"/>
      <c r="K28" s="2"/>
      <c r="L28" s="2"/>
      <c r="M28" s="2"/>
      <c r="N28" s="2"/>
      <c r="O28" s="2"/>
    </row>
    <row r="29" spans="1:29" ht="30" customHeight="1" x14ac:dyDescent="0.3">
      <c r="A29" s="4" t="s">
        <v>33</v>
      </c>
      <c r="B29" s="4" t="s">
        <v>649</v>
      </c>
      <c r="C29" s="4" t="s">
        <v>650</v>
      </c>
      <c r="D29" s="4" t="s">
        <v>651</v>
      </c>
      <c r="E29" s="4" t="s">
        <v>32</v>
      </c>
      <c r="F29" s="2">
        <v>1.05</v>
      </c>
      <c r="G29" s="12">
        <f>단가대비표!O12</f>
        <v>0</v>
      </c>
      <c r="H29" s="14">
        <f t="shared" ref="H29:H34" si="9">TRUNC(F29*G29,1)</f>
        <v>0</v>
      </c>
      <c r="I29" s="13">
        <v>0</v>
      </c>
      <c r="J29" s="14">
        <f t="shared" ref="J29:J34" si="10">TRUNC(F29*I29,1)</f>
        <v>0</v>
      </c>
      <c r="K29" s="13">
        <v>0</v>
      </c>
      <c r="L29" s="14">
        <f t="shared" ref="L29:L34" si="11">TRUNC(F29*K29,1)</f>
        <v>0</v>
      </c>
      <c r="M29" s="13">
        <f t="shared" ref="M29:N34" si="12">TRUNC(G29+I29+K29,1)</f>
        <v>0</v>
      </c>
      <c r="N29" s="14">
        <f t="shared" si="12"/>
        <v>0</v>
      </c>
      <c r="O29" s="4" t="s">
        <v>43</v>
      </c>
      <c r="R29">
        <v>0</v>
      </c>
      <c r="S29">
        <v>0</v>
      </c>
      <c r="T29">
        <v>0</v>
      </c>
      <c r="V29">
        <v>2</v>
      </c>
      <c r="AC29">
        <v>1</v>
      </c>
    </row>
    <row r="30" spans="1:29" ht="30" customHeight="1" x14ac:dyDescent="0.3">
      <c r="A30" s="4" t="s">
        <v>33</v>
      </c>
      <c r="B30" s="4" t="s">
        <v>652</v>
      </c>
      <c r="C30" s="4" t="s">
        <v>653</v>
      </c>
      <c r="D30" s="4" t="s">
        <v>654</v>
      </c>
      <c r="E30" s="4" t="s">
        <v>546</v>
      </c>
      <c r="F30" s="2">
        <v>1</v>
      </c>
      <c r="G30" s="12">
        <f>ROUNDDOWN(SUMIF(V29:V34, RIGHTB(B30, 1), H29:H34)*T30, 2)</f>
        <v>0</v>
      </c>
      <c r="H30" s="14">
        <f t="shared" si="9"/>
        <v>0</v>
      </c>
      <c r="I30" s="13">
        <v>0</v>
      </c>
      <c r="J30" s="14">
        <f t="shared" si="10"/>
        <v>0</v>
      </c>
      <c r="K30" s="13">
        <v>0</v>
      </c>
      <c r="L30" s="14">
        <f t="shared" si="11"/>
        <v>0</v>
      </c>
      <c r="M30" s="13">
        <f t="shared" si="12"/>
        <v>0</v>
      </c>
      <c r="N30" s="14">
        <f t="shared" si="12"/>
        <v>0</v>
      </c>
      <c r="O30" s="4" t="s">
        <v>43</v>
      </c>
      <c r="P30">
        <v>30</v>
      </c>
      <c r="R30">
        <v>0</v>
      </c>
      <c r="S30">
        <v>0</v>
      </c>
      <c r="T30">
        <v>0.03</v>
      </c>
      <c r="AC30">
        <v>1</v>
      </c>
    </row>
    <row r="31" spans="1:29" ht="30" customHeight="1" x14ac:dyDescent="0.3">
      <c r="A31" s="4" t="s">
        <v>33</v>
      </c>
      <c r="B31" s="4" t="s">
        <v>655</v>
      </c>
      <c r="C31" s="4" t="s">
        <v>656</v>
      </c>
      <c r="D31" s="4" t="s">
        <v>657</v>
      </c>
      <c r="E31" s="4" t="s">
        <v>32</v>
      </c>
      <c r="F31" s="2">
        <v>1.2</v>
      </c>
      <c r="G31" s="12">
        <f>단가대비표!O26</f>
        <v>0</v>
      </c>
      <c r="H31" s="14">
        <f t="shared" si="9"/>
        <v>0</v>
      </c>
      <c r="I31" s="13">
        <v>0</v>
      </c>
      <c r="J31" s="14">
        <f t="shared" si="10"/>
        <v>0</v>
      </c>
      <c r="K31" s="13">
        <v>0</v>
      </c>
      <c r="L31" s="14">
        <f t="shared" si="11"/>
        <v>0</v>
      </c>
      <c r="M31" s="13">
        <f t="shared" si="12"/>
        <v>0</v>
      </c>
      <c r="N31" s="14">
        <f t="shared" si="12"/>
        <v>0</v>
      </c>
      <c r="O31" s="4" t="s">
        <v>43</v>
      </c>
      <c r="R31">
        <v>0</v>
      </c>
      <c r="S31">
        <v>0</v>
      </c>
      <c r="T31">
        <v>0</v>
      </c>
      <c r="AC31">
        <v>1</v>
      </c>
    </row>
    <row r="32" spans="1:29" ht="30" customHeight="1" x14ac:dyDescent="0.3">
      <c r="A32" s="4" t="s">
        <v>33</v>
      </c>
      <c r="B32" s="4" t="s">
        <v>658</v>
      </c>
      <c r="C32" s="4" t="s">
        <v>631</v>
      </c>
      <c r="D32" s="4" t="s">
        <v>659</v>
      </c>
      <c r="E32" s="4" t="s">
        <v>633</v>
      </c>
      <c r="F32" s="2">
        <v>1.6E-2</v>
      </c>
      <c r="G32" s="12">
        <v>0</v>
      </c>
      <c r="H32" s="14">
        <f t="shared" si="9"/>
        <v>0</v>
      </c>
      <c r="I32" s="13">
        <f>단가대비표!O34</f>
        <v>0</v>
      </c>
      <c r="J32" s="14">
        <f t="shared" si="10"/>
        <v>0</v>
      </c>
      <c r="K32" s="13">
        <v>0</v>
      </c>
      <c r="L32" s="14">
        <f t="shared" si="11"/>
        <v>0</v>
      </c>
      <c r="M32" s="13">
        <f t="shared" si="12"/>
        <v>0</v>
      </c>
      <c r="N32" s="14">
        <f t="shared" si="12"/>
        <v>0</v>
      </c>
      <c r="O32" s="4" t="s">
        <v>43</v>
      </c>
      <c r="R32">
        <v>0</v>
      </c>
      <c r="S32">
        <v>0</v>
      </c>
      <c r="T32">
        <v>0</v>
      </c>
      <c r="W32">
        <v>3</v>
      </c>
      <c r="AC32">
        <v>1</v>
      </c>
    </row>
    <row r="33" spans="1:29" ht="30" customHeight="1" x14ac:dyDescent="0.3">
      <c r="A33" s="4" t="s">
        <v>33</v>
      </c>
      <c r="B33" s="4" t="s">
        <v>660</v>
      </c>
      <c r="C33" s="4" t="s">
        <v>631</v>
      </c>
      <c r="D33" s="4" t="s">
        <v>661</v>
      </c>
      <c r="E33" s="4" t="s">
        <v>633</v>
      </c>
      <c r="F33" s="2">
        <v>8.0000000000000002E-3</v>
      </c>
      <c r="G33" s="12">
        <v>0</v>
      </c>
      <c r="H33" s="14">
        <f t="shared" si="9"/>
        <v>0</v>
      </c>
      <c r="I33" s="13">
        <f>단가대비표!O35</f>
        <v>0</v>
      </c>
      <c r="J33" s="14">
        <f t="shared" si="10"/>
        <v>0</v>
      </c>
      <c r="K33" s="13">
        <v>0</v>
      </c>
      <c r="L33" s="14">
        <f t="shared" si="11"/>
        <v>0</v>
      </c>
      <c r="M33" s="13">
        <f t="shared" si="12"/>
        <v>0</v>
      </c>
      <c r="N33" s="14">
        <f t="shared" si="12"/>
        <v>0</v>
      </c>
      <c r="O33" s="4" t="s">
        <v>43</v>
      </c>
      <c r="R33">
        <v>0</v>
      </c>
      <c r="S33">
        <v>0</v>
      </c>
      <c r="T33">
        <v>0</v>
      </c>
      <c r="W33">
        <v>3</v>
      </c>
      <c r="AC33">
        <v>1</v>
      </c>
    </row>
    <row r="34" spans="1:29" ht="30" customHeight="1" x14ac:dyDescent="0.3">
      <c r="A34" s="4" t="s">
        <v>33</v>
      </c>
      <c r="B34" s="4" t="s">
        <v>634</v>
      </c>
      <c r="C34" s="4" t="s">
        <v>635</v>
      </c>
      <c r="D34" s="4" t="s">
        <v>662</v>
      </c>
      <c r="E34" s="4" t="s">
        <v>546</v>
      </c>
      <c r="F34" s="2">
        <v>1</v>
      </c>
      <c r="G34" s="12">
        <f>ROUNDDOWN(SUMIF(W29:W34, RIGHTB(B34, 1), J29:J34)*T34, 2)</f>
        <v>0</v>
      </c>
      <c r="H34" s="14">
        <f t="shared" si="9"/>
        <v>0</v>
      </c>
      <c r="I34" s="13">
        <v>0</v>
      </c>
      <c r="J34" s="14">
        <f t="shared" si="10"/>
        <v>0</v>
      </c>
      <c r="K34" s="13">
        <v>0</v>
      </c>
      <c r="L34" s="14">
        <f t="shared" si="11"/>
        <v>0</v>
      </c>
      <c r="M34" s="13">
        <f t="shared" si="12"/>
        <v>0</v>
      </c>
      <c r="N34" s="14">
        <f t="shared" si="12"/>
        <v>0</v>
      </c>
      <c r="O34" s="4" t="s">
        <v>43</v>
      </c>
      <c r="P34">
        <v>34</v>
      </c>
      <c r="R34">
        <v>1</v>
      </c>
      <c r="S34">
        <v>0</v>
      </c>
      <c r="T34">
        <v>0.02</v>
      </c>
      <c r="AC34">
        <v>1</v>
      </c>
    </row>
    <row r="35" spans="1:29" ht="30" customHeight="1" x14ac:dyDescent="0.3">
      <c r="A35" s="2"/>
      <c r="B35" s="2"/>
      <c r="C35" s="2" t="s">
        <v>28</v>
      </c>
      <c r="D35" s="2"/>
      <c r="E35" s="2"/>
      <c r="F35" s="2"/>
      <c r="G35" s="12"/>
      <c r="H35" s="8">
        <f>ROUNDDOWN(SUMIF(AC29:AC34, 1, H29:H34), 0)</f>
        <v>0</v>
      </c>
      <c r="I35" s="2"/>
      <c r="J35" s="8">
        <f>ROUNDDOWN(SUMIF(AC29:AC34, 1, J29:J34), 0)</f>
        <v>0</v>
      </c>
      <c r="K35" s="2"/>
      <c r="L35" s="8">
        <f>ROUNDDOWN(SUMIF(AC29:AC34, 1, L29:L34), 0)</f>
        <v>0</v>
      </c>
      <c r="M35" s="2"/>
      <c r="N35" s="8">
        <f>H35+J35+L35</f>
        <v>0</v>
      </c>
      <c r="O35" s="2"/>
    </row>
    <row r="36" spans="1:29" ht="30" customHeight="1" x14ac:dyDescent="0.3">
      <c r="A36" s="2"/>
      <c r="B36" s="2"/>
      <c r="C36" s="2"/>
      <c r="D36" s="2"/>
      <c r="E36" s="2"/>
      <c r="F36" s="2"/>
      <c r="G36" s="12"/>
      <c r="H36" s="2"/>
      <c r="I36" s="2"/>
      <c r="J36" s="2"/>
      <c r="K36" s="2"/>
      <c r="L36" s="2"/>
      <c r="M36" s="2"/>
      <c r="N36" s="2"/>
      <c r="O36" s="2"/>
    </row>
    <row r="37" spans="1:29" ht="30" customHeight="1" x14ac:dyDescent="0.3">
      <c r="A37" s="2"/>
      <c r="B37" s="2"/>
      <c r="C37" s="4" t="s">
        <v>663</v>
      </c>
      <c r="D37" s="2"/>
      <c r="E37" s="2"/>
      <c r="F37" s="2"/>
      <c r="G37" s="12"/>
      <c r="H37" s="2"/>
      <c r="I37" s="2"/>
      <c r="J37" s="2"/>
      <c r="K37" s="2"/>
      <c r="L37" s="2"/>
      <c r="M37" s="2"/>
      <c r="N37" s="2"/>
      <c r="O37" s="2"/>
    </row>
    <row r="38" spans="1:29" ht="30" customHeight="1" x14ac:dyDescent="0.3">
      <c r="A38" s="4" t="s">
        <v>36</v>
      </c>
      <c r="B38" s="4" t="s">
        <v>664</v>
      </c>
      <c r="C38" s="4" t="s">
        <v>665</v>
      </c>
      <c r="D38" s="4" t="s">
        <v>666</v>
      </c>
      <c r="E38" s="4" t="s">
        <v>32</v>
      </c>
      <c r="F38" s="2">
        <v>1.05</v>
      </c>
      <c r="G38" s="12">
        <f>단가대비표!O13</f>
        <v>0</v>
      </c>
      <c r="H38" s="14">
        <f t="shared" ref="H38:H43" si="13">TRUNC(F38*G38,1)</f>
        <v>0</v>
      </c>
      <c r="I38" s="13">
        <v>0</v>
      </c>
      <c r="J38" s="14">
        <f t="shared" ref="J38:J43" si="14">TRUNC(F38*I38,1)</f>
        <v>0</v>
      </c>
      <c r="K38" s="13">
        <v>0</v>
      </c>
      <c r="L38" s="14">
        <f t="shared" ref="L38:L43" si="15">TRUNC(F38*K38,1)</f>
        <v>0</v>
      </c>
      <c r="M38" s="13">
        <f t="shared" ref="M38:N43" si="16">TRUNC(G38+I38+K38,1)</f>
        <v>0</v>
      </c>
      <c r="N38" s="14">
        <f t="shared" si="16"/>
        <v>0</v>
      </c>
      <c r="O38" s="4" t="s">
        <v>43</v>
      </c>
      <c r="R38">
        <v>0</v>
      </c>
      <c r="S38">
        <v>0</v>
      </c>
      <c r="T38">
        <v>0</v>
      </c>
      <c r="V38">
        <v>2</v>
      </c>
      <c r="AC38">
        <v>1</v>
      </c>
    </row>
    <row r="39" spans="1:29" ht="30" customHeight="1" x14ac:dyDescent="0.3">
      <c r="A39" s="4" t="s">
        <v>36</v>
      </c>
      <c r="B39" s="4" t="s">
        <v>652</v>
      </c>
      <c r="C39" s="4" t="s">
        <v>653</v>
      </c>
      <c r="D39" s="4" t="s">
        <v>654</v>
      </c>
      <c r="E39" s="4" t="s">
        <v>546</v>
      </c>
      <c r="F39" s="2">
        <v>1</v>
      </c>
      <c r="G39" s="12">
        <f>ROUNDDOWN(SUMIF(V38:V43, RIGHTB(B39, 1), H38:H43)*T39, 2)</f>
        <v>0</v>
      </c>
      <c r="H39" s="14">
        <f t="shared" si="13"/>
        <v>0</v>
      </c>
      <c r="I39" s="13">
        <v>0</v>
      </c>
      <c r="J39" s="14">
        <f t="shared" si="14"/>
        <v>0</v>
      </c>
      <c r="K39" s="13">
        <v>0</v>
      </c>
      <c r="L39" s="14">
        <f t="shared" si="15"/>
        <v>0</v>
      </c>
      <c r="M39" s="13">
        <f t="shared" si="16"/>
        <v>0</v>
      </c>
      <c r="N39" s="14">
        <f t="shared" si="16"/>
        <v>0</v>
      </c>
      <c r="O39" s="4" t="s">
        <v>43</v>
      </c>
      <c r="P39">
        <v>39</v>
      </c>
      <c r="R39">
        <v>0</v>
      </c>
      <c r="S39">
        <v>0</v>
      </c>
      <c r="T39">
        <v>0.03</v>
      </c>
      <c r="AC39">
        <v>1</v>
      </c>
    </row>
    <row r="40" spans="1:29" ht="30" customHeight="1" x14ac:dyDescent="0.3">
      <c r="A40" s="4" t="s">
        <v>36</v>
      </c>
      <c r="B40" s="4" t="s">
        <v>667</v>
      </c>
      <c r="C40" s="4" t="s">
        <v>668</v>
      </c>
      <c r="D40" s="4" t="s">
        <v>43</v>
      </c>
      <c r="E40" s="4" t="s">
        <v>669</v>
      </c>
      <c r="F40" s="2">
        <v>1.4999999999999999E-2</v>
      </c>
      <c r="G40" s="12">
        <f>단가대비표!O25</f>
        <v>0</v>
      </c>
      <c r="H40" s="14">
        <f t="shared" si="13"/>
        <v>0</v>
      </c>
      <c r="I40" s="13">
        <v>0</v>
      </c>
      <c r="J40" s="14">
        <f t="shared" si="14"/>
        <v>0</v>
      </c>
      <c r="K40" s="13">
        <v>0</v>
      </c>
      <c r="L40" s="14">
        <f t="shared" si="15"/>
        <v>0</v>
      </c>
      <c r="M40" s="13">
        <f t="shared" si="16"/>
        <v>0</v>
      </c>
      <c r="N40" s="14">
        <f t="shared" si="16"/>
        <v>0</v>
      </c>
      <c r="O40" s="4" t="s">
        <v>43</v>
      </c>
      <c r="R40">
        <v>0</v>
      </c>
      <c r="S40">
        <v>0</v>
      </c>
      <c r="T40">
        <v>0</v>
      </c>
      <c r="AC40">
        <v>1</v>
      </c>
    </row>
    <row r="41" spans="1:29" ht="30" customHeight="1" x14ac:dyDescent="0.3">
      <c r="A41" s="4" t="s">
        <v>36</v>
      </c>
      <c r="B41" s="4" t="s">
        <v>658</v>
      </c>
      <c r="C41" s="4" t="s">
        <v>631</v>
      </c>
      <c r="D41" s="4" t="s">
        <v>659</v>
      </c>
      <c r="E41" s="4" t="s">
        <v>633</v>
      </c>
      <c r="F41" s="2">
        <v>2.3E-2</v>
      </c>
      <c r="G41" s="12">
        <v>0</v>
      </c>
      <c r="H41" s="14">
        <f t="shared" si="13"/>
        <v>0</v>
      </c>
      <c r="I41" s="13">
        <f>단가대비표!O34</f>
        <v>0</v>
      </c>
      <c r="J41" s="14">
        <f t="shared" si="14"/>
        <v>0</v>
      </c>
      <c r="K41" s="13">
        <v>0</v>
      </c>
      <c r="L41" s="14">
        <f t="shared" si="15"/>
        <v>0</v>
      </c>
      <c r="M41" s="13">
        <f t="shared" si="16"/>
        <v>0</v>
      </c>
      <c r="N41" s="14">
        <f t="shared" si="16"/>
        <v>0</v>
      </c>
      <c r="O41" s="4" t="s">
        <v>43</v>
      </c>
      <c r="R41">
        <v>0</v>
      </c>
      <c r="S41">
        <v>0</v>
      </c>
      <c r="T41">
        <v>0</v>
      </c>
      <c r="W41">
        <v>3</v>
      </c>
      <c r="AC41">
        <v>1</v>
      </c>
    </row>
    <row r="42" spans="1:29" ht="30" customHeight="1" x14ac:dyDescent="0.3">
      <c r="A42" s="4" t="s">
        <v>36</v>
      </c>
      <c r="B42" s="4" t="s">
        <v>660</v>
      </c>
      <c r="C42" s="4" t="s">
        <v>631</v>
      </c>
      <c r="D42" s="4" t="s">
        <v>661</v>
      </c>
      <c r="E42" s="4" t="s">
        <v>633</v>
      </c>
      <c r="F42" s="2">
        <v>1.2E-2</v>
      </c>
      <c r="G42" s="12">
        <v>0</v>
      </c>
      <c r="H42" s="14">
        <f t="shared" si="13"/>
        <v>0</v>
      </c>
      <c r="I42" s="13">
        <f>단가대비표!O35</f>
        <v>0</v>
      </c>
      <c r="J42" s="14">
        <f t="shared" si="14"/>
        <v>0</v>
      </c>
      <c r="K42" s="13">
        <v>0</v>
      </c>
      <c r="L42" s="14">
        <f t="shared" si="15"/>
        <v>0</v>
      </c>
      <c r="M42" s="13">
        <f t="shared" si="16"/>
        <v>0</v>
      </c>
      <c r="N42" s="14">
        <f t="shared" si="16"/>
        <v>0</v>
      </c>
      <c r="O42" s="4" t="s">
        <v>43</v>
      </c>
      <c r="R42">
        <v>1</v>
      </c>
      <c r="S42">
        <v>0</v>
      </c>
      <c r="T42">
        <v>0.03</v>
      </c>
      <c r="W42">
        <v>3</v>
      </c>
      <c r="AC42">
        <v>1</v>
      </c>
    </row>
    <row r="43" spans="1:29" ht="30" customHeight="1" x14ac:dyDescent="0.3">
      <c r="A43" s="4" t="s">
        <v>36</v>
      </c>
      <c r="B43" s="4" t="s">
        <v>634</v>
      </c>
      <c r="C43" s="4" t="s">
        <v>635</v>
      </c>
      <c r="D43" s="4" t="s">
        <v>662</v>
      </c>
      <c r="E43" s="4" t="s">
        <v>546</v>
      </c>
      <c r="F43" s="2">
        <v>1</v>
      </c>
      <c r="G43" s="12">
        <f>ROUNDDOWN(SUMIF(W38:W43, RIGHTB(B43, 1), J38:J43)*T43, 2)</f>
        <v>0</v>
      </c>
      <c r="H43" s="14">
        <f t="shared" si="13"/>
        <v>0</v>
      </c>
      <c r="I43" s="13">
        <v>0</v>
      </c>
      <c r="J43" s="14">
        <f t="shared" si="14"/>
        <v>0</v>
      </c>
      <c r="K43" s="13">
        <v>0</v>
      </c>
      <c r="L43" s="14">
        <f t="shared" si="15"/>
        <v>0</v>
      </c>
      <c r="M43" s="13">
        <f t="shared" si="16"/>
        <v>0</v>
      </c>
      <c r="N43" s="14">
        <f t="shared" si="16"/>
        <v>0</v>
      </c>
      <c r="O43" s="4" t="s">
        <v>43</v>
      </c>
      <c r="P43">
        <v>43</v>
      </c>
      <c r="R43">
        <v>1</v>
      </c>
      <c r="S43">
        <v>0</v>
      </c>
      <c r="T43">
        <v>0.02</v>
      </c>
      <c r="AC43">
        <v>1</v>
      </c>
    </row>
    <row r="44" spans="1:29" ht="30" customHeight="1" x14ac:dyDescent="0.3">
      <c r="A44" s="2"/>
      <c r="B44" s="2"/>
      <c r="C44" s="2" t="s">
        <v>28</v>
      </c>
      <c r="D44" s="2"/>
      <c r="E44" s="2"/>
      <c r="F44" s="2"/>
      <c r="G44" s="12"/>
      <c r="H44" s="8">
        <f>ROUNDDOWN(SUMIF(AC38:AC43, 1, H38:H43), 0)</f>
        <v>0</v>
      </c>
      <c r="I44" s="2"/>
      <c r="J44" s="8">
        <f>ROUNDDOWN(SUMIF(AC38:AC43, 1, J38:J43), 0)</f>
        <v>0</v>
      </c>
      <c r="K44" s="2"/>
      <c r="L44" s="8">
        <f>ROUNDDOWN(SUMIF(AC38:AC43, 1, L38:L43), 0)</f>
        <v>0</v>
      </c>
      <c r="M44" s="2"/>
      <c r="N44" s="8">
        <f>H44+J44+L44</f>
        <v>0</v>
      </c>
      <c r="O44" s="2"/>
    </row>
    <row r="45" spans="1:29" ht="30" customHeight="1" x14ac:dyDescent="0.3">
      <c r="A45" s="2"/>
      <c r="B45" s="2"/>
      <c r="C45" s="2"/>
      <c r="D45" s="2"/>
      <c r="E45" s="2"/>
      <c r="F45" s="2"/>
      <c r="G45" s="12"/>
      <c r="H45" s="2"/>
      <c r="I45" s="2"/>
      <c r="J45" s="2"/>
      <c r="K45" s="2"/>
      <c r="L45" s="2"/>
      <c r="M45" s="2"/>
      <c r="N45" s="2"/>
      <c r="O45" s="2"/>
    </row>
    <row r="46" spans="1:29" ht="30" customHeight="1" x14ac:dyDescent="0.3">
      <c r="A46" s="2"/>
      <c r="B46" s="2"/>
      <c r="C46" s="4" t="s">
        <v>670</v>
      </c>
      <c r="D46" s="2"/>
      <c r="E46" s="2"/>
      <c r="F46" s="2"/>
      <c r="G46" s="12"/>
      <c r="H46" s="2"/>
      <c r="I46" s="2"/>
      <c r="J46" s="2"/>
      <c r="K46" s="2"/>
      <c r="L46" s="2"/>
      <c r="M46" s="2"/>
      <c r="N46" s="2"/>
      <c r="O46" s="2"/>
    </row>
    <row r="47" spans="1:29" ht="30" customHeight="1" x14ac:dyDescent="0.3">
      <c r="A47" s="4" t="s">
        <v>67</v>
      </c>
      <c r="B47" s="4" t="s">
        <v>671</v>
      </c>
      <c r="C47" s="4" t="s">
        <v>672</v>
      </c>
      <c r="D47" s="4" t="s">
        <v>673</v>
      </c>
      <c r="E47" s="4" t="s">
        <v>70</v>
      </c>
      <c r="F47" s="2">
        <v>1.1000000000000001</v>
      </c>
      <c r="G47" s="12">
        <f>단가대비표!O21</f>
        <v>0</v>
      </c>
      <c r="H47" s="14">
        <f>TRUNC(F47*G47,1)</f>
        <v>0</v>
      </c>
      <c r="I47" s="13">
        <v>0</v>
      </c>
      <c r="J47" s="14">
        <f>TRUNC(F47*I47,1)</f>
        <v>0</v>
      </c>
      <c r="K47" s="13">
        <v>0</v>
      </c>
      <c r="L47" s="14">
        <f>TRUNC(F47*K47,1)</f>
        <v>0</v>
      </c>
      <c r="M47" s="13">
        <f t="shared" ref="M47:N51" si="17">TRUNC(G47+I47+K47,1)</f>
        <v>0</v>
      </c>
      <c r="N47" s="14">
        <f t="shared" si="17"/>
        <v>0</v>
      </c>
      <c r="O47" s="4" t="s">
        <v>43</v>
      </c>
      <c r="R47">
        <v>0</v>
      </c>
      <c r="S47">
        <v>0</v>
      </c>
      <c r="T47">
        <v>0</v>
      </c>
      <c r="U47">
        <v>1</v>
      </c>
      <c r="AC47">
        <v>1</v>
      </c>
    </row>
    <row r="48" spans="1:29" ht="30" customHeight="1" x14ac:dyDescent="0.3">
      <c r="A48" s="4" t="s">
        <v>67</v>
      </c>
      <c r="B48" s="4" t="s">
        <v>674</v>
      </c>
      <c r="C48" s="4" t="s">
        <v>675</v>
      </c>
      <c r="D48" s="4" t="s">
        <v>676</v>
      </c>
      <c r="E48" s="4" t="s">
        <v>546</v>
      </c>
      <c r="F48" s="2">
        <v>1</v>
      </c>
      <c r="G48" s="12">
        <f>ROUNDDOWN(SUMIF(U47:U51, RIGHTB(B48, 1), H47:H51)*T48, 2)</f>
        <v>0</v>
      </c>
      <c r="H48" s="14">
        <f>TRUNC(F48*G48,1)</f>
        <v>0</v>
      </c>
      <c r="I48" s="13">
        <v>0</v>
      </c>
      <c r="J48" s="14">
        <f>TRUNC(F48*I48,1)</f>
        <v>0</v>
      </c>
      <c r="K48" s="13">
        <v>0</v>
      </c>
      <c r="L48" s="14">
        <f>TRUNC(F48*K48,1)</f>
        <v>0</v>
      </c>
      <c r="M48" s="13">
        <f t="shared" si="17"/>
        <v>0</v>
      </c>
      <c r="N48" s="14">
        <f t="shared" si="17"/>
        <v>0</v>
      </c>
      <c r="O48" s="4" t="s">
        <v>43</v>
      </c>
      <c r="P48">
        <v>48</v>
      </c>
      <c r="R48">
        <v>0</v>
      </c>
      <c r="S48">
        <v>0</v>
      </c>
      <c r="T48">
        <v>0.02</v>
      </c>
      <c r="AC48">
        <v>1</v>
      </c>
    </row>
    <row r="49" spans="1:29" ht="30" customHeight="1" x14ac:dyDescent="0.3">
      <c r="A49" s="4" t="s">
        <v>67</v>
      </c>
      <c r="B49" s="4" t="s">
        <v>677</v>
      </c>
      <c r="C49" s="4" t="s">
        <v>631</v>
      </c>
      <c r="D49" s="4" t="s">
        <v>678</v>
      </c>
      <c r="E49" s="4" t="s">
        <v>633</v>
      </c>
      <c r="F49" s="2">
        <v>0.16700000000000001</v>
      </c>
      <c r="G49" s="12">
        <v>0</v>
      </c>
      <c r="H49" s="14">
        <f>TRUNC(F49*G49,1)</f>
        <v>0</v>
      </c>
      <c r="I49" s="13">
        <f>단가대비표!O32</f>
        <v>0</v>
      </c>
      <c r="J49" s="14">
        <f>TRUNC(F49*I49,1)</f>
        <v>0</v>
      </c>
      <c r="K49" s="13">
        <v>0</v>
      </c>
      <c r="L49" s="14">
        <f>TRUNC(F49*K49,1)</f>
        <v>0</v>
      </c>
      <c r="M49" s="13">
        <f t="shared" si="17"/>
        <v>0</v>
      </c>
      <c r="N49" s="14">
        <f t="shared" si="17"/>
        <v>0</v>
      </c>
      <c r="O49" s="4" t="s">
        <v>43</v>
      </c>
      <c r="R49">
        <v>0</v>
      </c>
      <c r="S49">
        <v>0</v>
      </c>
      <c r="T49">
        <v>0</v>
      </c>
      <c r="W49">
        <v>3</v>
      </c>
      <c r="AC49">
        <v>1</v>
      </c>
    </row>
    <row r="50" spans="1:29" ht="30" customHeight="1" x14ac:dyDescent="0.3">
      <c r="A50" s="4" t="s">
        <v>67</v>
      </c>
      <c r="B50" s="4" t="s">
        <v>660</v>
      </c>
      <c r="C50" s="4" t="s">
        <v>631</v>
      </c>
      <c r="D50" s="4" t="s">
        <v>661</v>
      </c>
      <c r="E50" s="4" t="s">
        <v>633</v>
      </c>
      <c r="F50" s="2">
        <v>5.6000000000000001E-2</v>
      </c>
      <c r="G50" s="12">
        <v>0</v>
      </c>
      <c r="H50" s="14">
        <f>TRUNC(F50*G50,1)</f>
        <v>0</v>
      </c>
      <c r="I50" s="13">
        <f>단가대비표!O35</f>
        <v>0</v>
      </c>
      <c r="J50" s="14">
        <f>TRUNC(F50*I50,1)</f>
        <v>0</v>
      </c>
      <c r="K50" s="13">
        <v>0</v>
      </c>
      <c r="L50" s="14">
        <f>TRUNC(F50*K50,1)</f>
        <v>0</v>
      </c>
      <c r="M50" s="13">
        <f t="shared" si="17"/>
        <v>0</v>
      </c>
      <c r="N50" s="14">
        <f t="shared" si="17"/>
        <v>0</v>
      </c>
      <c r="O50" s="4" t="s">
        <v>43</v>
      </c>
      <c r="R50">
        <v>0</v>
      </c>
      <c r="S50">
        <v>0</v>
      </c>
      <c r="T50">
        <v>0</v>
      </c>
      <c r="W50">
        <v>3</v>
      </c>
      <c r="AC50">
        <v>1</v>
      </c>
    </row>
    <row r="51" spans="1:29" ht="30" customHeight="1" x14ac:dyDescent="0.3">
      <c r="A51" s="4" t="s">
        <v>67</v>
      </c>
      <c r="B51" s="4" t="s">
        <v>634</v>
      </c>
      <c r="C51" s="4" t="s">
        <v>635</v>
      </c>
      <c r="D51" s="4" t="s">
        <v>662</v>
      </c>
      <c r="E51" s="4" t="s">
        <v>546</v>
      </c>
      <c r="F51" s="2">
        <v>1</v>
      </c>
      <c r="G51" s="12">
        <f>ROUNDDOWN(SUMIF(W47:W51, RIGHTB(B51, 1), J47:J51)*T51, 2)</f>
        <v>0</v>
      </c>
      <c r="H51" s="14">
        <f>TRUNC(F51*G51,1)</f>
        <v>0</v>
      </c>
      <c r="I51" s="13">
        <v>0</v>
      </c>
      <c r="J51" s="14">
        <f>TRUNC(F51*I51,1)</f>
        <v>0</v>
      </c>
      <c r="K51" s="13">
        <v>0</v>
      </c>
      <c r="L51" s="14">
        <f>TRUNC(F51*K51,1)</f>
        <v>0</v>
      </c>
      <c r="M51" s="13">
        <f t="shared" si="17"/>
        <v>0</v>
      </c>
      <c r="N51" s="14">
        <f t="shared" si="17"/>
        <v>0</v>
      </c>
      <c r="O51" s="4" t="s">
        <v>43</v>
      </c>
      <c r="P51">
        <v>51</v>
      </c>
      <c r="R51">
        <v>1</v>
      </c>
      <c r="S51">
        <v>0</v>
      </c>
      <c r="T51">
        <v>0.02</v>
      </c>
      <c r="AC51">
        <v>1</v>
      </c>
    </row>
    <row r="52" spans="1:29" ht="30" customHeight="1" x14ac:dyDescent="0.3">
      <c r="A52" s="2"/>
      <c r="B52" s="2"/>
      <c r="C52" s="2" t="s">
        <v>28</v>
      </c>
      <c r="D52" s="2"/>
      <c r="E52" s="2"/>
      <c r="F52" s="2"/>
      <c r="G52" s="12"/>
      <c r="H52" s="8">
        <f>ROUNDDOWN(SUMIF(AC47:AC51, 1, H47:H51), 0)</f>
        <v>0</v>
      </c>
      <c r="I52" s="2"/>
      <c r="J52" s="8">
        <f>ROUNDDOWN(SUMIF(AC47:AC51, 1, J47:J51), 0)</f>
        <v>0</v>
      </c>
      <c r="K52" s="2"/>
      <c r="L52" s="8">
        <f>ROUNDDOWN(SUMIF(AC47:AC51, 1, L47:L51), 0)</f>
        <v>0</v>
      </c>
      <c r="M52" s="2"/>
      <c r="N52" s="8">
        <f>H52+J52+L52</f>
        <v>0</v>
      </c>
      <c r="O52" s="2"/>
    </row>
    <row r="53" spans="1:29" ht="30" customHeight="1" x14ac:dyDescent="0.3">
      <c r="A53" s="2"/>
      <c r="B53" s="2"/>
      <c r="C53" s="2"/>
      <c r="D53" s="2"/>
      <c r="E53" s="2"/>
      <c r="F53" s="2"/>
      <c r="G53" s="12"/>
      <c r="H53" s="2"/>
      <c r="I53" s="2"/>
      <c r="J53" s="2"/>
      <c r="K53" s="2"/>
      <c r="L53" s="2"/>
      <c r="M53" s="2"/>
      <c r="N53" s="2"/>
      <c r="O53" s="2"/>
    </row>
    <row r="54" spans="1:29" ht="30" customHeight="1" x14ac:dyDescent="0.3">
      <c r="A54" s="2"/>
      <c r="B54" s="2"/>
      <c r="C54" s="4" t="s">
        <v>679</v>
      </c>
      <c r="D54" s="2"/>
      <c r="E54" s="2"/>
      <c r="F54" s="2"/>
      <c r="G54" s="12"/>
      <c r="H54" s="2"/>
      <c r="I54" s="2"/>
      <c r="J54" s="2"/>
      <c r="K54" s="2"/>
      <c r="L54" s="2"/>
      <c r="M54" s="2"/>
      <c r="N54" s="2"/>
      <c r="O54" s="2"/>
    </row>
    <row r="55" spans="1:29" ht="30" customHeight="1" x14ac:dyDescent="0.3">
      <c r="A55" s="4" t="s">
        <v>29</v>
      </c>
      <c r="B55" s="4" t="s">
        <v>680</v>
      </c>
      <c r="C55" s="4" t="s">
        <v>30</v>
      </c>
      <c r="D55" s="4" t="s">
        <v>31</v>
      </c>
      <c r="E55" s="4" t="s">
        <v>32</v>
      </c>
      <c r="F55" s="2">
        <v>1.05</v>
      </c>
      <c r="G55" s="12">
        <f>단가대비표!O14</f>
        <v>0</v>
      </c>
      <c r="H55" s="14">
        <f>TRUNC(F55*G55,1)</f>
        <v>0</v>
      </c>
      <c r="I55" s="13">
        <v>0</v>
      </c>
      <c r="J55" s="14">
        <f>TRUNC(F55*I55,1)</f>
        <v>0</v>
      </c>
      <c r="K55" s="13">
        <v>0</v>
      </c>
      <c r="L55" s="14">
        <f>TRUNC(F55*K55,1)</f>
        <v>0</v>
      </c>
      <c r="M55" s="13">
        <f t="shared" ref="M55:N59" si="18">TRUNC(G55+I55+K55,1)</f>
        <v>0</v>
      </c>
      <c r="N55" s="14">
        <f t="shared" si="18"/>
        <v>0</v>
      </c>
      <c r="O55" s="4" t="s">
        <v>43</v>
      </c>
      <c r="R55">
        <v>0</v>
      </c>
      <c r="S55">
        <v>0</v>
      </c>
      <c r="T55">
        <v>0</v>
      </c>
      <c r="U55">
        <v>1</v>
      </c>
      <c r="AC55">
        <v>1</v>
      </c>
    </row>
    <row r="56" spans="1:29" ht="30" customHeight="1" x14ac:dyDescent="0.3">
      <c r="A56" s="4" t="s">
        <v>29</v>
      </c>
      <c r="B56" s="4" t="s">
        <v>674</v>
      </c>
      <c r="C56" s="4" t="s">
        <v>653</v>
      </c>
      <c r="D56" s="4" t="s">
        <v>681</v>
      </c>
      <c r="E56" s="4" t="s">
        <v>546</v>
      </c>
      <c r="F56" s="2">
        <v>1</v>
      </c>
      <c r="G56" s="12">
        <f>ROUNDDOWN(SUMIF(U55:U59, RIGHTB(B56, 1), H55:H59)*T56, 2)</f>
        <v>0</v>
      </c>
      <c r="H56" s="14">
        <f>TRUNC(F56*G56,1)</f>
        <v>0</v>
      </c>
      <c r="I56" s="13">
        <v>0</v>
      </c>
      <c r="J56" s="14">
        <f>TRUNC(F56*I56,1)</f>
        <v>0</v>
      </c>
      <c r="K56" s="13">
        <v>0</v>
      </c>
      <c r="L56" s="14">
        <f>TRUNC(F56*K56,1)</f>
        <v>0</v>
      </c>
      <c r="M56" s="13">
        <f t="shared" si="18"/>
        <v>0</v>
      </c>
      <c r="N56" s="14">
        <f t="shared" si="18"/>
        <v>0</v>
      </c>
      <c r="O56" s="4" t="s">
        <v>43</v>
      </c>
      <c r="P56">
        <v>56</v>
      </c>
      <c r="R56">
        <v>0</v>
      </c>
      <c r="S56">
        <v>0</v>
      </c>
      <c r="T56">
        <v>0.03</v>
      </c>
      <c r="AC56">
        <v>1</v>
      </c>
    </row>
    <row r="57" spans="1:29" ht="30" customHeight="1" x14ac:dyDescent="0.3">
      <c r="A57" s="4" t="s">
        <v>29</v>
      </c>
      <c r="B57" s="4" t="s">
        <v>682</v>
      </c>
      <c r="C57" s="4" t="s">
        <v>631</v>
      </c>
      <c r="D57" s="4" t="s">
        <v>683</v>
      </c>
      <c r="E57" s="4" t="s">
        <v>633</v>
      </c>
      <c r="F57" s="2">
        <v>0.03</v>
      </c>
      <c r="G57" s="12">
        <v>0</v>
      </c>
      <c r="H57" s="14">
        <f>TRUNC(F57*G57,1)</f>
        <v>0</v>
      </c>
      <c r="I57" s="13">
        <f>단가대비표!O33</f>
        <v>0</v>
      </c>
      <c r="J57" s="14">
        <f>TRUNC(F57*I57,1)</f>
        <v>0</v>
      </c>
      <c r="K57" s="13">
        <v>0</v>
      </c>
      <c r="L57" s="14">
        <f>TRUNC(F57*K57,1)</f>
        <v>0</v>
      </c>
      <c r="M57" s="13">
        <f t="shared" si="18"/>
        <v>0</v>
      </c>
      <c r="N57" s="14">
        <f t="shared" si="18"/>
        <v>0</v>
      </c>
      <c r="O57" s="4" t="s">
        <v>43</v>
      </c>
      <c r="R57">
        <v>0</v>
      </c>
      <c r="S57">
        <v>0</v>
      </c>
      <c r="T57">
        <v>0</v>
      </c>
      <c r="W57">
        <v>3</v>
      </c>
      <c r="AC57">
        <v>1</v>
      </c>
    </row>
    <row r="58" spans="1:29" ht="30" customHeight="1" x14ac:dyDescent="0.3">
      <c r="A58" s="4" t="s">
        <v>29</v>
      </c>
      <c r="B58" s="4" t="s">
        <v>660</v>
      </c>
      <c r="C58" s="4" t="s">
        <v>631</v>
      </c>
      <c r="D58" s="4" t="s">
        <v>661</v>
      </c>
      <c r="E58" s="4" t="s">
        <v>633</v>
      </c>
      <c r="F58" s="2">
        <v>0.01</v>
      </c>
      <c r="G58" s="12">
        <v>0</v>
      </c>
      <c r="H58" s="14">
        <f>TRUNC(F58*G58,1)</f>
        <v>0</v>
      </c>
      <c r="I58" s="13">
        <f>단가대비표!O35</f>
        <v>0</v>
      </c>
      <c r="J58" s="14">
        <f>TRUNC(F58*I58,1)</f>
        <v>0</v>
      </c>
      <c r="K58" s="13">
        <v>0</v>
      </c>
      <c r="L58" s="14">
        <f>TRUNC(F58*K58,1)</f>
        <v>0</v>
      </c>
      <c r="M58" s="13">
        <f t="shared" si="18"/>
        <v>0</v>
      </c>
      <c r="N58" s="14">
        <f t="shared" si="18"/>
        <v>0</v>
      </c>
      <c r="O58" s="4" t="s">
        <v>43</v>
      </c>
      <c r="R58">
        <v>0</v>
      </c>
      <c r="S58">
        <v>0</v>
      </c>
      <c r="T58">
        <v>0</v>
      </c>
      <c r="W58">
        <v>3</v>
      </c>
      <c r="AC58">
        <v>1</v>
      </c>
    </row>
    <row r="59" spans="1:29" ht="30" customHeight="1" x14ac:dyDescent="0.3">
      <c r="A59" s="4" t="s">
        <v>29</v>
      </c>
      <c r="B59" s="4" t="s">
        <v>634</v>
      </c>
      <c r="C59" s="4" t="s">
        <v>635</v>
      </c>
      <c r="D59" s="4" t="s">
        <v>662</v>
      </c>
      <c r="E59" s="4" t="s">
        <v>546</v>
      </c>
      <c r="F59" s="2">
        <v>1</v>
      </c>
      <c r="G59" s="12">
        <f>ROUNDDOWN(SUMIF(W55:W59, RIGHTB(B59, 1), J55:J59)*T59, 2)</f>
        <v>0</v>
      </c>
      <c r="H59" s="14">
        <f>TRUNC(F59*G59,1)</f>
        <v>0</v>
      </c>
      <c r="I59" s="13">
        <v>0</v>
      </c>
      <c r="J59" s="14">
        <f>TRUNC(F59*I59,1)</f>
        <v>0</v>
      </c>
      <c r="K59" s="13">
        <v>0</v>
      </c>
      <c r="L59" s="14">
        <f>TRUNC(F59*K59,1)</f>
        <v>0</v>
      </c>
      <c r="M59" s="13">
        <f t="shared" si="18"/>
        <v>0</v>
      </c>
      <c r="N59" s="14">
        <f t="shared" si="18"/>
        <v>0</v>
      </c>
      <c r="O59" s="4" t="s">
        <v>43</v>
      </c>
      <c r="P59">
        <v>59</v>
      </c>
      <c r="R59">
        <v>1</v>
      </c>
      <c r="S59">
        <v>0</v>
      </c>
      <c r="T59">
        <v>0.02</v>
      </c>
      <c r="AC59">
        <v>1</v>
      </c>
    </row>
    <row r="60" spans="1:29" ht="30" customHeight="1" x14ac:dyDescent="0.3">
      <c r="A60" s="2"/>
      <c r="B60" s="2"/>
      <c r="C60" s="2" t="s">
        <v>28</v>
      </c>
      <c r="D60" s="2"/>
      <c r="E60" s="2"/>
      <c r="F60" s="2"/>
      <c r="G60" s="12"/>
      <c r="H60" s="8">
        <f>ROUNDDOWN(SUMIF(AC55:AC59, 1, H55:H59), 0)</f>
        <v>0</v>
      </c>
      <c r="I60" s="2"/>
      <c r="J60" s="8">
        <f>ROUNDDOWN(SUMIF(AC55:AC59, 1, J55:J59), 0)</f>
        <v>0</v>
      </c>
      <c r="K60" s="2"/>
      <c r="L60" s="8">
        <f>ROUNDDOWN(SUMIF(AC55:AC59, 1, L55:L59), 0)</f>
        <v>0</v>
      </c>
      <c r="M60" s="2"/>
      <c r="N60" s="8">
        <f>H60+J60+L60</f>
        <v>0</v>
      </c>
      <c r="O60" s="2"/>
    </row>
    <row r="61" spans="1:29" ht="30" customHeight="1" x14ac:dyDescent="0.3">
      <c r="A61" s="2"/>
      <c r="B61" s="2"/>
      <c r="C61" s="2"/>
      <c r="D61" s="2"/>
      <c r="E61" s="2"/>
      <c r="F61" s="2"/>
      <c r="G61" s="12"/>
      <c r="H61" s="2"/>
      <c r="I61" s="2"/>
      <c r="J61" s="2"/>
      <c r="K61" s="2"/>
      <c r="L61" s="2"/>
      <c r="M61" s="2"/>
      <c r="N61" s="2"/>
      <c r="O61" s="2"/>
    </row>
    <row r="62" spans="1:29" ht="30" customHeight="1" x14ac:dyDescent="0.3">
      <c r="A62" s="2"/>
      <c r="B62" s="2"/>
      <c r="C62" s="4" t="s">
        <v>684</v>
      </c>
      <c r="D62" s="2"/>
      <c r="E62" s="2"/>
      <c r="F62" s="2"/>
      <c r="G62" s="12"/>
      <c r="H62" s="2"/>
      <c r="I62" s="2"/>
      <c r="J62" s="2"/>
      <c r="K62" s="2"/>
      <c r="L62" s="2"/>
      <c r="M62" s="2"/>
      <c r="N62" s="2"/>
      <c r="O62" s="2"/>
    </row>
    <row r="63" spans="1:29" ht="30" customHeight="1" x14ac:dyDescent="0.3">
      <c r="A63" s="4" t="s">
        <v>60</v>
      </c>
      <c r="B63" s="4" t="s">
        <v>685</v>
      </c>
      <c r="C63" s="4" t="s">
        <v>686</v>
      </c>
      <c r="D63" s="4" t="s">
        <v>687</v>
      </c>
      <c r="E63" s="4" t="s">
        <v>42</v>
      </c>
      <c r="F63" s="2">
        <v>1</v>
      </c>
      <c r="G63" s="12">
        <f>단가대비표!O22</f>
        <v>0</v>
      </c>
      <c r="H63" s="14">
        <f>TRUNC(F63*G63,1)</f>
        <v>0</v>
      </c>
      <c r="I63" s="13">
        <v>0</v>
      </c>
      <c r="J63" s="14">
        <f>TRUNC(F63*I63,1)</f>
        <v>0</v>
      </c>
      <c r="K63" s="13">
        <v>0</v>
      </c>
      <c r="L63" s="14">
        <f>TRUNC(F63*K63,1)</f>
        <v>0</v>
      </c>
      <c r="M63" s="13">
        <f t="shared" ref="M63:N65" si="19">TRUNC(G63+I63+K63,1)</f>
        <v>0</v>
      </c>
      <c r="N63" s="14">
        <f t="shared" si="19"/>
        <v>0</v>
      </c>
      <c r="O63" s="4" t="s">
        <v>43</v>
      </c>
      <c r="R63">
        <v>0</v>
      </c>
      <c r="S63">
        <v>0</v>
      </c>
      <c r="T63">
        <v>0</v>
      </c>
      <c r="AC63">
        <v>1</v>
      </c>
    </row>
    <row r="64" spans="1:29" ht="30" customHeight="1" x14ac:dyDescent="0.3">
      <c r="A64" s="4" t="s">
        <v>60</v>
      </c>
      <c r="B64" s="4" t="s">
        <v>682</v>
      </c>
      <c r="C64" s="4" t="s">
        <v>631</v>
      </c>
      <c r="D64" s="4" t="s">
        <v>683</v>
      </c>
      <c r="E64" s="4" t="s">
        <v>633</v>
      </c>
      <c r="F64" s="2">
        <v>0.05</v>
      </c>
      <c r="G64" s="12">
        <v>0</v>
      </c>
      <c r="H64" s="14">
        <f>TRUNC(F64*G64,1)</f>
        <v>0</v>
      </c>
      <c r="I64" s="13">
        <f>단가대비표!O33</f>
        <v>0</v>
      </c>
      <c r="J64" s="14">
        <f>TRUNC(F64*I64,1)</f>
        <v>0</v>
      </c>
      <c r="K64" s="13">
        <v>0</v>
      </c>
      <c r="L64" s="14">
        <f>TRUNC(F64*K64,1)</f>
        <v>0</v>
      </c>
      <c r="M64" s="13">
        <f t="shared" si="19"/>
        <v>0</v>
      </c>
      <c r="N64" s="14">
        <f t="shared" si="19"/>
        <v>0</v>
      </c>
      <c r="O64" s="4" t="s">
        <v>43</v>
      </c>
      <c r="R64">
        <v>0</v>
      </c>
      <c r="S64">
        <v>0</v>
      </c>
      <c r="T64">
        <v>0</v>
      </c>
      <c r="W64">
        <v>3</v>
      </c>
      <c r="AC64">
        <v>1</v>
      </c>
    </row>
    <row r="65" spans="1:29" ht="30" customHeight="1" x14ac:dyDescent="0.3">
      <c r="A65" s="4" t="s">
        <v>60</v>
      </c>
      <c r="B65" s="4" t="s">
        <v>634</v>
      </c>
      <c r="C65" s="4" t="s">
        <v>635</v>
      </c>
      <c r="D65" s="4" t="s">
        <v>662</v>
      </c>
      <c r="E65" s="4" t="s">
        <v>546</v>
      </c>
      <c r="F65" s="2">
        <v>1</v>
      </c>
      <c r="G65" s="12">
        <f>ROUNDDOWN(SUMIF(W63:W65, RIGHTB(B65, 1), J63:J65)*T65, 2)</f>
        <v>0</v>
      </c>
      <c r="H65" s="14">
        <f>TRUNC(F65*G65,1)</f>
        <v>0</v>
      </c>
      <c r="I65" s="13">
        <v>0</v>
      </c>
      <c r="J65" s="14">
        <f>TRUNC(F65*I65,1)</f>
        <v>0</v>
      </c>
      <c r="K65" s="13">
        <v>0</v>
      </c>
      <c r="L65" s="14">
        <f>TRUNC(F65*K65,1)</f>
        <v>0</v>
      </c>
      <c r="M65" s="13">
        <f t="shared" si="19"/>
        <v>0</v>
      </c>
      <c r="N65" s="14">
        <f t="shared" si="19"/>
        <v>0</v>
      </c>
      <c r="O65" s="4" t="s">
        <v>43</v>
      </c>
      <c r="P65">
        <v>65</v>
      </c>
      <c r="R65">
        <v>1</v>
      </c>
      <c r="S65">
        <v>0</v>
      </c>
      <c r="T65">
        <v>0.02</v>
      </c>
      <c r="AC65">
        <v>1</v>
      </c>
    </row>
    <row r="66" spans="1:29" ht="30" customHeight="1" x14ac:dyDescent="0.3">
      <c r="A66" s="2"/>
      <c r="B66" s="2"/>
      <c r="C66" s="2" t="s">
        <v>28</v>
      </c>
      <c r="D66" s="2"/>
      <c r="E66" s="2"/>
      <c r="F66" s="2"/>
      <c r="G66" s="12"/>
      <c r="H66" s="8">
        <f>ROUNDDOWN(SUMIF(AC63:AC65, 1, H63:H65), 0)</f>
        <v>0</v>
      </c>
      <c r="I66" s="2"/>
      <c r="J66" s="8">
        <f>ROUNDDOWN(SUMIF(AC63:AC65, 1, J63:J65), 0)</f>
        <v>0</v>
      </c>
      <c r="K66" s="2"/>
      <c r="L66" s="8">
        <f>ROUNDDOWN(SUMIF(AC63:AC65, 1, L63:L65), 0)</f>
        <v>0</v>
      </c>
      <c r="M66" s="2"/>
      <c r="N66" s="8">
        <f>H66+J66+L66</f>
        <v>0</v>
      </c>
      <c r="O66" s="2"/>
    </row>
    <row r="67" spans="1:29" ht="30" customHeight="1" x14ac:dyDescent="0.3">
      <c r="A67" s="2"/>
      <c r="B67" s="2"/>
      <c r="C67" s="2"/>
      <c r="D67" s="2"/>
      <c r="E67" s="2"/>
      <c r="F67" s="2"/>
      <c r="G67" s="12"/>
      <c r="H67" s="2"/>
      <c r="I67" s="2"/>
      <c r="J67" s="2"/>
      <c r="K67" s="2"/>
      <c r="L67" s="2"/>
      <c r="M67" s="2"/>
      <c r="N67" s="2"/>
      <c r="O67" s="2"/>
    </row>
    <row r="68" spans="1:29" ht="30" customHeight="1" x14ac:dyDescent="0.3">
      <c r="A68" s="2"/>
      <c r="B68" s="2"/>
      <c r="C68" s="4" t="s">
        <v>688</v>
      </c>
      <c r="D68" s="2"/>
      <c r="E68" s="2"/>
      <c r="F68" s="2"/>
      <c r="G68" s="12"/>
      <c r="H68" s="2"/>
      <c r="I68" s="2"/>
      <c r="J68" s="2"/>
      <c r="K68" s="2"/>
      <c r="L68" s="2"/>
      <c r="M68" s="2"/>
      <c r="N68" s="2"/>
      <c r="O68" s="2"/>
    </row>
    <row r="69" spans="1:29" ht="30" customHeight="1" x14ac:dyDescent="0.3">
      <c r="A69" s="4" t="s">
        <v>77</v>
      </c>
      <c r="B69" s="4" t="s">
        <v>689</v>
      </c>
      <c r="C69" s="4" t="s">
        <v>690</v>
      </c>
      <c r="D69" s="4" t="s">
        <v>79</v>
      </c>
      <c r="E69" s="4" t="s">
        <v>42</v>
      </c>
      <c r="F69" s="2">
        <v>1</v>
      </c>
      <c r="G69" s="12">
        <f>단가대비표!O7</f>
        <v>0</v>
      </c>
      <c r="H69" s="14">
        <f>TRUNC(F69*G69,1)</f>
        <v>0</v>
      </c>
      <c r="I69" s="13">
        <v>0</v>
      </c>
      <c r="J69" s="14">
        <f>TRUNC(F69*I69,1)</f>
        <v>0</v>
      </c>
      <c r="K69" s="13">
        <v>0</v>
      </c>
      <c r="L69" s="14">
        <f>TRUNC(F69*K69,1)</f>
        <v>0</v>
      </c>
      <c r="M69" s="13">
        <f t="shared" ref="M69:N71" si="20">TRUNC(G69+I69+K69,1)</f>
        <v>0</v>
      </c>
      <c r="N69" s="14">
        <f t="shared" si="20"/>
        <v>0</v>
      </c>
      <c r="O69" s="4" t="s">
        <v>43</v>
      </c>
      <c r="R69">
        <v>0</v>
      </c>
      <c r="S69">
        <v>0</v>
      </c>
      <c r="T69">
        <v>0</v>
      </c>
      <c r="AC69">
        <v>1</v>
      </c>
    </row>
    <row r="70" spans="1:29" ht="30" customHeight="1" x14ac:dyDescent="0.3">
      <c r="A70" s="4" t="s">
        <v>77</v>
      </c>
      <c r="B70" s="4" t="s">
        <v>677</v>
      </c>
      <c r="C70" s="4" t="s">
        <v>631</v>
      </c>
      <c r="D70" s="4" t="s">
        <v>678</v>
      </c>
      <c r="E70" s="4" t="s">
        <v>633</v>
      </c>
      <c r="F70" s="2">
        <v>0.35499999999999998</v>
      </c>
      <c r="G70" s="12">
        <v>0</v>
      </c>
      <c r="H70" s="14">
        <f>TRUNC(F70*G70,1)</f>
        <v>0</v>
      </c>
      <c r="I70" s="13">
        <f>단가대비표!O32</f>
        <v>0</v>
      </c>
      <c r="J70" s="14">
        <f>TRUNC(F70*I70,1)</f>
        <v>0</v>
      </c>
      <c r="K70" s="13">
        <v>0</v>
      </c>
      <c r="L70" s="14">
        <f>TRUNC(F70*K70,1)</f>
        <v>0</v>
      </c>
      <c r="M70" s="13">
        <f t="shared" si="20"/>
        <v>0</v>
      </c>
      <c r="N70" s="14">
        <f t="shared" si="20"/>
        <v>0</v>
      </c>
      <c r="O70" s="4" t="s">
        <v>43</v>
      </c>
      <c r="R70">
        <v>0</v>
      </c>
      <c r="S70">
        <v>0</v>
      </c>
      <c r="T70">
        <v>0</v>
      </c>
      <c r="W70">
        <v>3</v>
      </c>
      <c r="AC70">
        <v>1</v>
      </c>
    </row>
    <row r="71" spans="1:29" ht="30" customHeight="1" x14ac:dyDescent="0.3">
      <c r="A71" s="4" t="s">
        <v>77</v>
      </c>
      <c r="B71" s="4" t="s">
        <v>634</v>
      </c>
      <c r="C71" s="4" t="s">
        <v>635</v>
      </c>
      <c r="D71" s="4" t="s">
        <v>662</v>
      </c>
      <c r="E71" s="4" t="s">
        <v>546</v>
      </c>
      <c r="F71" s="2">
        <v>1</v>
      </c>
      <c r="G71" s="12">
        <f>ROUNDDOWN(SUMIF(W69:W71, RIGHTB(B71, 1), J69:J71)*T71, 2)</f>
        <v>0</v>
      </c>
      <c r="H71" s="14">
        <f>TRUNC(F71*G71,1)</f>
        <v>0</v>
      </c>
      <c r="I71" s="13">
        <v>0</v>
      </c>
      <c r="J71" s="14">
        <f>TRUNC(F71*I71,1)</f>
        <v>0</v>
      </c>
      <c r="K71" s="13">
        <v>0</v>
      </c>
      <c r="L71" s="14">
        <f>TRUNC(F71*K71,1)</f>
        <v>0</v>
      </c>
      <c r="M71" s="13">
        <f t="shared" si="20"/>
        <v>0</v>
      </c>
      <c r="N71" s="14">
        <f t="shared" si="20"/>
        <v>0</v>
      </c>
      <c r="O71" s="4" t="s">
        <v>43</v>
      </c>
      <c r="P71">
        <v>71</v>
      </c>
      <c r="R71">
        <v>1</v>
      </c>
      <c r="S71">
        <v>0</v>
      </c>
      <c r="T71">
        <v>0.02</v>
      </c>
      <c r="AC71">
        <v>1</v>
      </c>
    </row>
    <row r="72" spans="1:29" ht="30" customHeight="1" x14ac:dyDescent="0.3">
      <c r="A72" s="2"/>
      <c r="B72" s="2"/>
      <c r="C72" s="2" t="s">
        <v>28</v>
      </c>
      <c r="D72" s="2"/>
      <c r="E72" s="2"/>
      <c r="F72" s="2"/>
      <c r="G72" s="12"/>
      <c r="H72" s="8">
        <f>ROUNDDOWN(SUMIF(AC69:AC71, 1, H69:H71), 0)</f>
        <v>0</v>
      </c>
      <c r="I72" s="2"/>
      <c r="J72" s="8">
        <f>ROUNDDOWN(SUMIF(AC69:AC71, 1, J69:J71), 0)</f>
        <v>0</v>
      </c>
      <c r="K72" s="2"/>
      <c r="L72" s="8">
        <f>ROUNDDOWN(SUMIF(AC69:AC71, 1, L69:L71), 0)</f>
        <v>0</v>
      </c>
      <c r="M72" s="2"/>
      <c r="N72" s="8">
        <f>H72+J72+L72</f>
        <v>0</v>
      </c>
      <c r="O72" s="2"/>
    </row>
    <row r="73" spans="1:29" ht="30" customHeight="1" x14ac:dyDescent="0.3">
      <c r="A73" s="2"/>
      <c r="B73" s="2"/>
      <c r="C73" s="2"/>
      <c r="D73" s="2"/>
      <c r="E73" s="2"/>
      <c r="F73" s="2"/>
      <c r="G73" s="12"/>
      <c r="H73" s="2"/>
      <c r="I73" s="2"/>
      <c r="J73" s="2"/>
      <c r="K73" s="2"/>
      <c r="L73" s="2"/>
      <c r="M73" s="2"/>
      <c r="N73" s="2"/>
      <c r="O73" s="2"/>
    </row>
    <row r="74" spans="1:29" ht="30" customHeight="1" x14ac:dyDescent="0.3">
      <c r="A74" s="2"/>
      <c r="B74" s="2"/>
      <c r="C74" s="4" t="s">
        <v>691</v>
      </c>
      <c r="D74" s="2"/>
      <c r="E74" s="2"/>
      <c r="F74" s="2"/>
      <c r="G74" s="12"/>
      <c r="H74" s="2"/>
      <c r="I74" s="2"/>
      <c r="J74" s="2"/>
      <c r="K74" s="2"/>
      <c r="L74" s="2"/>
      <c r="M74" s="2"/>
      <c r="N74" s="2"/>
      <c r="O74" s="2"/>
    </row>
    <row r="75" spans="1:29" ht="30" customHeight="1" x14ac:dyDescent="0.3">
      <c r="A75" s="4" t="s">
        <v>74</v>
      </c>
      <c r="B75" s="4" t="s">
        <v>692</v>
      </c>
      <c r="C75" s="4" t="s">
        <v>693</v>
      </c>
      <c r="D75" s="4" t="s">
        <v>694</v>
      </c>
      <c r="E75" s="4" t="s">
        <v>32</v>
      </c>
      <c r="F75" s="2">
        <v>1</v>
      </c>
      <c r="G75" s="12">
        <f>단가대비표!O10</f>
        <v>0</v>
      </c>
      <c r="H75" s="14">
        <f>TRUNC(F75*G75,1)</f>
        <v>0</v>
      </c>
      <c r="I75" s="13">
        <v>0</v>
      </c>
      <c r="J75" s="14">
        <f>TRUNC(F75*I75,1)</f>
        <v>0</v>
      </c>
      <c r="K75" s="13">
        <v>0</v>
      </c>
      <c r="L75" s="14">
        <f>TRUNC(F75*K75,1)</f>
        <v>0</v>
      </c>
      <c r="M75" s="13">
        <f t="shared" ref="M75:N77" si="21">TRUNC(G75+I75+K75,1)</f>
        <v>0</v>
      </c>
      <c r="N75" s="14">
        <f t="shared" si="21"/>
        <v>0</v>
      </c>
      <c r="O75" s="4" t="s">
        <v>43</v>
      </c>
      <c r="R75">
        <v>0</v>
      </c>
      <c r="S75">
        <v>0</v>
      </c>
      <c r="T75">
        <v>0</v>
      </c>
      <c r="AC75">
        <v>1</v>
      </c>
    </row>
    <row r="76" spans="1:29" ht="30" customHeight="1" x14ac:dyDescent="0.3">
      <c r="A76" s="4" t="s">
        <v>74</v>
      </c>
      <c r="B76" s="4" t="s">
        <v>677</v>
      </c>
      <c r="C76" s="4" t="s">
        <v>631</v>
      </c>
      <c r="D76" s="4" t="s">
        <v>678</v>
      </c>
      <c r="E76" s="4" t="s">
        <v>633</v>
      </c>
      <c r="F76" s="2">
        <v>3.3000000000000002E-2</v>
      </c>
      <c r="G76" s="12">
        <v>0</v>
      </c>
      <c r="H76" s="14">
        <f>TRUNC(F76*G76,1)</f>
        <v>0</v>
      </c>
      <c r="I76" s="13">
        <f>단가대비표!O32</f>
        <v>0</v>
      </c>
      <c r="J76" s="14">
        <f>TRUNC(F76*I76,1)</f>
        <v>0</v>
      </c>
      <c r="K76" s="13">
        <v>0</v>
      </c>
      <c r="L76" s="14">
        <f>TRUNC(F76*K76,1)</f>
        <v>0</v>
      </c>
      <c r="M76" s="13">
        <f t="shared" si="21"/>
        <v>0</v>
      </c>
      <c r="N76" s="14">
        <f t="shared" si="21"/>
        <v>0</v>
      </c>
      <c r="O76" s="4" t="s">
        <v>43</v>
      </c>
      <c r="R76">
        <v>0</v>
      </c>
      <c r="S76">
        <v>0</v>
      </c>
      <c r="T76">
        <v>0</v>
      </c>
      <c r="W76">
        <v>3</v>
      </c>
      <c r="AC76">
        <v>1</v>
      </c>
    </row>
    <row r="77" spans="1:29" ht="30" customHeight="1" x14ac:dyDescent="0.3">
      <c r="A77" s="4" t="s">
        <v>74</v>
      </c>
      <c r="B77" s="4" t="s">
        <v>634</v>
      </c>
      <c r="C77" s="4" t="s">
        <v>635</v>
      </c>
      <c r="D77" s="4" t="s">
        <v>662</v>
      </c>
      <c r="E77" s="4" t="s">
        <v>546</v>
      </c>
      <c r="F77" s="2">
        <v>1</v>
      </c>
      <c r="G77" s="12">
        <f>ROUNDDOWN(SUMIF(W75:W77, RIGHTB(B77, 1), J75:J77)*T77, 2)</f>
        <v>0</v>
      </c>
      <c r="H77" s="14">
        <f>TRUNC(F77*G77,1)</f>
        <v>0</v>
      </c>
      <c r="I77" s="13">
        <v>0</v>
      </c>
      <c r="J77" s="14">
        <f>TRUNC(F77*I77,1)</f>
        <v>0</v>
      </c>
      <c r="K77" s="13">
        <v>0</v>
      </c>
      <c r="L77" s="14">
        <f>TRUNC(F77*K77,1)</f>
        <v>0</v>
      </c>
      <c r="M77" s="13">
        <f t="shared" si="21"/>
        <v>0</v>
      </c>
      <c r="N77" s="14">
        <f t="shared" si="21"/>
        <v>0</v>
      </c>
      <c r="O77" s="4" t="s">
        <v>43</v>
      </c>
      <c r="P77">
        <v>77</v>
      </c>
      <c r="R77">
        <v>1</v>
      </c>
      <c r="S77">
        <v>0</v>
      </c>
      <c r="T77">
        <v>0.02</v>
      </c>
      <c r="AC77">
        <v>1</v>
      </c>
    </row>
    <row r="78" spans="1:29" ht="30" customHeight="1" x14ac:dyDescent="0.3">
      <c r="A78" s="2"/>
      <c r="B78" s="2"/>
      <c r="C78" s="2" t="s">
        <v>28</v>
      </c>
      <c r="D78" s="2"/>
      <c r="E78" s="2"/>
      <c r="F78" s="2"/>
      <c r="G78" s="12"/>
      <c r="H78" s="8">
        <f>ROUNDDOWN(SUMIF(AC75:AC77, 1, H75:H77), 0)</f>
        <v>0</v>
      </c>
      <c r="I78" s="2"/>
      <c r="J78" s="8">
        <f>ROUNDDOWN(SUMIF(AC75:AC77, 1, J75:J77), 0)</f>
        <v>0</v>
      </c>
      <c r="K78" s="2"/>
      <c r="L78" s="8">
        <f>ROUNDDOWN(SUMIF(AC75:AC77, 1, L75:L77), 0)</f>
        <v>0</v>
      </c>
      <c r="M78" s="2"/>
      <c r="N78" s="8">
        <f>H78+J78+L78</f>
        <v>0</v>
      </c>
      <c r="O78" s="2"/>
    </row>
    <row r="79" spans="1:29" ht="30" customHeight="1" x14ac:dyDescent="0.3">
      <c r="A79" s="2"/>
      <c r="B79" s="2"/>
      <c r="C79" s="2"/>
      <c r="D79" s="2"/>
      <c r="E79" s="2"/>
      <c r="F79" s="2"/>
      <c r="G79" s="12"/>
      <c r="H79" s="2"/>
      <c r="I79" s="2"/>
      <c r="J79" s="2"/>
      <c r="K79" s="2"/>
      <c r="L79" s="2"/>
      <c r="M79" s="2"/>
      <c r="N79" s="2"/>
      <c r="O79" s="2"/>
    </row>
    <row r="80" spans="1:29" ht="30" customHeight="1" x14ac:dyDescent="0.3">
      <c r="A80" s="2"/>
      <c r="B80" s="2"/>
      <c r="C80" s="4" t="s">
        <v>695</v>
      </c>
      <c r="D80" s="2"/>
      <c r="E80" s="2"/>
      <c r="F80" s="2"/>
      <c r="G80" s="12"/>
      <c r="H80" s="2"/>
      <c r="I80" s="2"/>
      <c r="J80" s="2"/>
      <c r="K80" s="2"/>
      <c r="L80" s="2"/>
      <c r="M80" s="2"/>
      <c r="N80" s="2"/>
      <c r="O80" s="2"/>
    </row>
    <row r="81" spans="1:29" ht="30" customHeight="1" x14ac:dyDescent="0.3">
      <c r="A81" s="4" t="s">
        <v>65</v>
      </c>
      <c r="B81" s="4" t="s">
        <v>696</v>
      </c>
      <c r="C81" s="4" t="s">
        <v>631</v>
      </c>
      <c r="D81" s="4" t="s">
        <v>697</v>
      </c>
      <c r="E81" s="4" t="s">
        <v>633</v>
      </c>
      <c r="F81" s="2">
        <v>9.6000000000000002E-2</v>
      </c>
      <c r="G81" s="12">
        <v>0</v>
      </c>
      <c r="H81" s="14">
        <f>TRUNC(F81*G81,1)</f>
        <v>0</v>
      </c>
      <c r="I81" s="13">
        <f>단가대비표!O37</f>
        <v>0</v>
      </c>
      <c r="J81" s="14">
        <f>TRUNC(F81*I81,1)</f>
        <v>0</v>
      </c>
      <c r="K81" s="13">
        <v>0</v>
      </c>
      <c r="L81" s="14">
        <f>TRUNC(F81*K81,1)</f>
        <v>0</v>
      </c>
      <c r="M81" s="13">
        <f t="shared" ref="M81:N83" si="22">TRUNC(G81+I81+K81,1)</f>
        <v>0</v>
      </c>
      <c r="N81" s="14">
        <f t="shared" si="22"/>
        <v>0</v>
      </c>
      <c r="O81" s="4" t="s">
        <v>43</v>
      </c>
      <c r="R81">
        <v>0</v>
      </c>
      <c r="S81">
        <v>0</v>
      </c>
      <c r="T81">
        <v>0</v>
      </c>
      <c r="W81">
        <v>3</v>
      </c>
      <c r="AC81">
        <v>1</v>
      </c>
    </row>
    <row r="82" spans="1:29" ht="30" customHeight="1" x14ac:dyDescent="0.3">
      <c r="A82" s="4" t="s">
        <v>65</v>
      </c>
      <c r="B82" s="4" t="s">
        <v>660</v>
      </c>
      <c r="C82" s="4" t="s">
        <v>631</v>
      </c>
      <c r="D82" s="4" t="s">
        <v>661</v>
      </c>
      <c r="E82" s="4" t="s">
        <v>633</v>
      </c>
      <c r="F82" s="2">
        <v>9.6000000000000002E-2</v>
      </c>
      <c r="G82" s="12">
        <v>0</v>
      </c>
      <c r="H82" s="14">
        <f>TRUNC(F82*G82,1)</f>
        <v>0</v>
      </c>
      <c r="I82" s="13">
        <f>단가대비표!O35</f>
        <v>0</v>
      </c>
      <c r="J82" s="14">
        <f>TRUNC(F82*I82,1)</f>
        <v>0</v>
      </c>
      <c r="K82" s="13">
        <v>0</v>
      </c>
      <c r="L82" s="14">
        <f>TRUNC(F82*K82,1)</f>
        <v>0</v>
      </c>
      <c r="M82" s="13">
        <f t="shared" si="22"/>
        <v>0</v>
      </c>
      <c r="N82" s="14">
        <f t="shared" si="22"/>
        <v>0</v>
      </c>
      <c r="O82" s="4" t="s">
        <v>43</v>
      </c>
      <c r="R82">
        <v>0</v>
      </c>
      <c r="S82">
        <v>0</v>
      </c>
      <c r="T82">
        <v>0</v>
      </c>
      <c r="W82">
        <v>3</v>
      </c>
      <c r="AC82">
        <v>1</v>
      </c>
    </row>
    <row r="83" spans="1:29" ht="30" customHeight="1" x14ac:dyDescent="0.3">
      <c r="A83" s="4" t="s">
        <v>65</v>
      </c>
      <c r="B83" s="4" t="s">
        <v>634</v>
      </c>
      <c r="C83" s="4" t="s">
        <v>635</v>
      </c>
      <c r="D83" s="4" t="s">
        <v>662</v>
      </c>
      <c r="E83" s="4" t="s">
        <v>546</v>
      </c>
      <c r="F83" s="2">
        <v>1</v>
      </c>
      <c r="G83" s="12">
        <f>ROUNDDOWN(SUMIF(W81:W83, RIGHTB(B83, 1), J81:J83)*T83, 2)</f>
        <v>0</v>
      </c>
      <c r="H83" s="14">
        <f>TRUNC(F83*G83,1)</f>
        <v>0</v>
      </c>
      <c r="I83" s="13">
        <v>0</v>
      </c>
      <c r="J83" s="14">
        <f>TRUNC(F83*I83,1)</f>
        <v>0</v>
      </c>
      <c r="K83" s="13">
        <v>0</v>
      </c>
      <c r="L83" s="14">
        <f>TRUNC(F83*K83,1)</f>
        <v>0</v>
      </c>
      <c r="M83" s="13">
        <f t="shared" si="22"/>
        <v>0</v>
      </c>
      <c r="N83" s="14">
        <f t="shared" si="22"/>
        <v>0</v>
      </c>
      <c r="O83" s="4" t="s">
        <v>43</v>
      </c>
      <c r="P83">
        <v>83</v>
      </c>
      <c r="R83">
        <v>1</v>
      </c>
      <c r="S83">
        <v>0</v>
      </c>
      <c r="T83">
        <v>0.02</v>
      </c>
      <c r="AC83">
        <v>1</v>
      </c>
    </row>
    <row r="84" spans="1:29" ht="30" customHeight="1" x14ac:dyDescent="0.3">
      <c r="A84" s="2"/>
      <c r="B84" s="2"/>
      <c r="C84" s="2" t="s">
        <v>28</v>
      </c>
      <c r="D84" s="2"/>
      <c r="E84" s="2"/>
      <c r="F84" s="2"/>
      <c r="G84" s="12"/>
      <c r="H84" s="8">
        <f>ROUNDDOWN(SUMIF(AC81:AC83, 1, H81:H83), 0)</f>
        <v>0</v>
      </c>
      <c r="I84" s="2"/>
      <c r="J84" s="8">
        <f>ROUNDDOWN(SUMIF(AC81:AC83, 1, J81:J83), 0)</f>
        <v>0</v>
      </c>
      <c r="K84" s="2"/>
      <c r="L84" s="8">
        <f>ROUNDDOWN(SUMIF(AC81:AC83, 1, L81:L83), 0)</f>
        <v>0</v>
      </c>
      <c r="M84" s="2"/>
      <c r="N84" s="8">
        <f>H84+J84+L84</f>
        <v>0</v>
      </c>
      <c r="O84" s="2"/>
    </row>
    <row r="85" spans="1:29" ht="30" customHeight="1" x14ac:dyDescent="0.3">
      <c r="A85" s="2"/>
      <c r="B85" s="2"/>
      <c r="C85" s="2"/>
      <c r="D85" s="2"/>
      <c r="E85" s="2"/>
      <c r="F85" s="2"/>
      <c r="G85" s="12"/>
      <c r="H85" s="2"/>
      <c r="I85" s="2"/>
      <c r="J85" s="2"/>
      <c r="K85" s="2"/>
      <c r="L85" s="2"/>
      <c r="M85" s="2"/>
      <c r="N85" s="2"/>
      <c r="O85" s="2"/>
    </row>
    <row r="86" spans="1:29" ht="30" customHeight="1" x14ac:dyDescent="0.3">
      <c r="A86" s="2"/>
      <c r="B86" s="2"/>
      <c r="C86" s="4" t="s">
        <v>698</v>
      </c>
      <c r="D86" s="2"/>
      <c r="E86" s="2"/>
      <c r="F86" s="2"/>
      <c r="G86" s="12"/>
      <c r="H86" s="2"/>
      <c r="I86" s="2"/>
      <c r="J86" s="2"/>
      <c r="K86" s="2"/>
      <c r="L86" s="2"/>
      <c r="M86" s="2"/>
      <c r="N86" s="2"/>
      <c r="O86" s="2"/>
    </row>
    <row r="87" spans="1:29" ht="30" customHeight="1" x14ac:dyDescent="0.3">
      <c r="A87" s="4" t="s">
        <v>71</v>
      </c>
      <c r="B87" s="4" t="s">
        <v>699</v>
      </c>
      <c r="C87" s="4" t="s">
        <v>700</v>
      </c>
      <c r="D87" s="4" t="s">
        <v>73</v>
      </c>
      <c r="E87" s="4" t="s">
        <v>42</v>
      </c>
      <c r="F87" s="2">
        <v>1</v>
      </c>
      <c r="G87" s="12">
        <f>단가대비표!O9</f>
        <v>0</v>
      </c>
      <c r="H87" s="14">
        <f>TRUNC(F87*G87,1)</f>
        <v>0</v>
      </c>
      <c r="I87" s="13">
        <v>0</v>
      </c>
      <c r="J87" s="14">
        <f>TRUNC(F87*I87,1)</f>
        <v>0</v>
      </c>
      <c r="K87" s="13">
        <v>0</v>
      </c>
      <c r="L87" s="14">
        <f>TRUNC(F87*K87,1)</f>
        <v>0</v>
      </c>
      <c r="M87" s="13">
        <f t="shared" ref="M87:N89" si="23">TRUNC(G87+I87+K87,1)</f>
        <v>0</v>
      </c>
      <c r="N87" s="14">
        <f t="shared" si="23"/>
        <v>0</v>
      </c>
      <c r="O87" s="4" t="s">
        <v>43</v>
      </c>
      <c r="T87">
        <v>0</v>
      </c>
      <c r="AC87">
        <v>1</v>
      </c>
    </row>
    <row r="88" spans="1:29" ht="30" customHeight="1" x14ac:dyDescent="0.3">
      <c r="A88" s="4" t="s">
        <v>71</v>
      </c>
      <c r="B88" s="4" t="s">
        <v>677</v>
      </c>
      <c r="C88" s="4" t="s">
        <v>631</v>
      </c>
      <c r="D88" s="4" t="s">
        <v>678</v>
      </c>
      <c r="E88" s="4" t="s">
        <v>633</v>
      </c>
      <c r="F88" s="2">
        <v>0.43</v>
      </c>
      <c r="G88" s="12">
        <v>0</v>
      </c>
      <c r="H88" s="14">
        <f>TRUNC(F88*G88,1)</f>
        <v>0</v>
      </c>
      <c r="I88" s="13">
        <f>단가대비표!O32</f>
        <v>0</v>
      </c>
      <c r="J88" s="14">
        <f>TRUNC(F88*I88,1)</f>
        <v>0</v>
      </c>
      <c r="K88" s="13">
        <v>0</v>
      </c>
      <c r="L88" s="14">
        <f>TRUNC(F88*K88,1)</f>
        <v>0</v>
      </c>
      <c r="M88" s="13">
        <f t="shared" si="23"/>
        <v>0</v>
      </c>
      <c r="N88" s="14">
        <f t="shared" si="23"/>
        <v>0</v>
      </c>
      <c r="O88" s="4" t="s">
        <v>43</v>
      </c>
      <c r="T88">
        <v>0</v>
      </c>
      <c r="W88">
        <v>3</v>
      </c>
      <c r="AC88">
        <v>1</v>
      </c>
    </row>
    <row r="89" spans="1:29" ht="30" customHeight="1" x14ac:dyDescent="0.3">
      <c r="A89" s="4" t="s">
        <v>71</v>
      </c>
      <c r="B89" s="4" t="s">
        <v>634</v>
      </c>
      <c r="C89" s="4" t="s">
        <v>635</v>
      </c>
      <c r="D89" s="4" t="s">
        <v>662</v>
      </c>
      <c r="E89" s="4" t="s">
        <v>546</v>
      </c>
      <c r="F89" s="2">
        <v>1</v>
      </c>
      <c r="G89" s="12">
        <f>ROUNDDOWN(SUMIF(W87:W89, RIGHTB(B89, 1), J87:J89)*T89, 2)</f>
        <v>0</v>
      </c>
      <c r="H89" s="14">
        <f>TRUNC(F89*G89,1)</f>
        <v>0</v>
      </c>
      <c r="I89" s="13">
        <v>0</v>
      </c>
      <c r="J89" s="14">
        <f>TRUNC(F89*I89,1)</f>
        <v>0</v>
      </c>
      <c r="K89" s="13">
        <v>0</v>
      </c>
      <c r="L89" s="14">
        <f>TRUNC(F89*K89,1)</f>
        <v>0</v>
      </c>
      <c r="M89" s="13">
        <f t="shared" si="23"/>
        <v>0</v>
      </c>
      <c r="N89" s="14">
        <f t="shared" si="23"/>
        <v>0</v>
      </c>
      <c r="O89" s="4" t="s">
        <v>43</v>
      </c>
      <c r="P89">
        <v>89</v>
      </c>
      <c r="R89">
        <v>1</v>
      </c>
      <c r="S89">
        <v>0</v>
      </c>
      <c r="T89">
        <v>0.02</v>
      </c>
      <c r="AC89">
        <v>1</v>
      </c>
    </row>
    <row r="90" spans="1:29" ht="30" customHeight="1" x14ac:dyDescent="0.3">
      <c r="A90" s="2"/>
      <c r="B90" s="2"/>
      <c r="C90" s="2" t="s">
        <v>28</v>
      </c>
      <c r="D90" s="2"/>
      <c r="E90" s="2"/>
      <c r="F90" s="2"/>
      <c r="G90" s="12"/>
      <c r="H90" s="8">
        <f>ROUNDDOWN(SUMIF(AC87:AC89, 1, H87:H89), 0)</f>
        <v>0</v>
      </c>
      <c r="I90" s="2"/>
      <c r="J90" s="8">
        <f>ROUNDDOWN(SUMIF(AC87:AC89, 1, J87:J89), 0)</f>
        <v>0</v>
      </c>
      <c r="K90" s="2"/>
      <c r="L90" s="8">
        <f>ROUNDDOWN(SUMIF(AC87:AC89, 1, L87:L89), 0)</f>
        <v>0</v>
      </c>
      <c r="M90" s="2"/>
      <c r="N90" s="8">
        <f>H90+J90+L90</f>
        <v>0</v>
      </c>
      <c r="O90" s="2"/>
    </row>
    <row r="91" spans="1:29" ht="30" customHeight="1" x14ac:dyDescent="0.3">
      <c r="A91" s="2"/>
      <c r="B91" s="2"/>
      <c r="C91" s="2"/>
      <c r="D91" s="2"/>
      <c r="E91" s="2"/>
      <c r="F91" s="2"/>
      <c r="G91" s="12"/>
      <c r="H91" s="2"/>
      <c r="I91" s="2"/>
      <c r="J91" s="2"/>
      <c r="K91" s="2"/>
      <c r="L91" s="2"/>
      <c r="M91" s="2"/>
      <c r="N91" s="2"/>
      <c r="O91" s="2"/>
    </row>
    <row r="92" spans="1:29" ht="30" customHeight="1" x14ac:dyDescent="0.3">
      <c r="A92" s="2"/>
      <c r="B92" s="2"/>
      <c r="C92" s="4" t="s">
        <v>701</v>
      </c>
      <c r="D92" s="2"/>
      <c r="E92" s="2"/>
      <c r="F92" s="2"/>
      <c r="G92" s="12"/>
      <c r="H92" s="2"/>
      <c r="I92" s="2"/>
      <c r="J92" s="2"/>
      <c r="K92" s="2"/>
      <c r="L92" s="2"/>
      <c r="M92" s="2"/>
      <c r="N92" s="2"/>
      <c r="O92" s="2"/>
    </row>
    <row r="93" spans="1:29" ht="30" customHeight="1" x14ac:dyDescent="0.3">
      <c r="A93" s="4" t="s">
        <v>91</v>
      </c>
      <c r="B93" s="4" t="s">
        <v>702</v>
      </c>
      <c r="C93" s="4" t="s">
        <v>92</v>
      </c>
      <c r="D93" s="4" t="s">
        <v>93</v>
      </c>
      <c r="E93" s="4" t="s">
        <v>42</v>
      </c>
      <c r="F93" s="2">
        <v>1</v>
      </c>
      <c r="G93" s="12">
        <f>단가대비표!O41</f>
        <v>0</v>
      </c>
      <c r="H93" s="14">
        <f>TRUNC(F93*G93,1)</f>
        <v>0</v>
      </c>
      <c r="I93" s="13">
        <v>0</v>
      </c>
      <c r="J93" s="14">
        <f>TRUNC(F93*I93,1)</f>
        <v>0</v>
      </c>
      <c r="K93" s="13">
        <v>0</v>
      </c>
      <c r="L93" s="14">
        <f>TRUNC(F93*K93,1)</f>
        <v>0</v>
      </c>
      <c r="M93" s="13">
        <f t="shared" ref="M93:N95" si="24">TRUNC(G93+I93+K93,1)</f>
        <v>0</v>
      </c>
      <c r="N93" s="14">
        <f t="shared" si="24"/>
        <v>0</v>
      </c>
      <c r="O93" s="4" t="s">
        <v>43</v>
      </c>
      <c r="T93">
        <v>0</v>
      </c>
      <c r="AC93">
        <v>1</v>
      </c>
    </row>
    <row r="94" spans="1:29" ht="30" customHeight="1" x14ac:dyDescent="0.3">
      <c r="A94" s="4" t="s">
        <v>91</v>
      </c>
      <c r="B94" s="4" t="s">
        <v>677</v>
      </c>
      <c r="C94" s="4" t="s">
        <v>631</v>
      </c>
      <c r="D94" s="4" t="s">
        <v>678</v>
      </c>
      <c r="E94" s="4" t="s">
        <v>633</v>
      </c>
      <c r="F94" s="2">
        <v>0.375</v>
      </c>
      <c r="G94" s="12">
        <v>0</v>
      </c>
      <c r="H94" s="14">
        <f>TRUNC(F94*G94,1)</f>
        <v>0</v>
      </c>
      <c r="I94" s="13">
        <f>단가대비표!O32</f>
        <v>0</v>
      </c>
      <c r="J94" s="14">
        <f>TRUNC(F94*I94,1)</f>
        <v>0</v>
      </c>
      <c r="K94" s="13">
        <v>0</v>
      </c>
      <c r="L94" s="14">
        <f>TRUNC(F94*K94,1)</f>
        <v>0</v>
      </c>
      <c r="M94" s="13">
        <f t="shared" si="24"/>
        <v>0</v>
      </c>
      <c r="N94" s="14">
        <f t="shared" si="24"/>
        <v>0</v>
      </c>
      <c r="O94" s="4" t="s">
        <v>43</v>
      </c>
      <c r="T94">
        <v>0</v>
      </c>
      <c r="W94">
        <v>3</v>
      </c>
      <c r="AC94">
        <v>1</v>
      </c>
    </row>
    <row r="95" spans="1:29" ht="30" customHeight="1" x14ac:dyDescent="0.3">
      <c r="A95" s="4" t="s">
        <v>91</v>
      </c>
      <c r="B95" s="4" t="s">
        <v>634</v>
      </c>
      <c r="C95" s="4" t="s">
        <v>635</v>
      </c>
      <c r="D95" s="4" t="s">
        <v>662</v>
      </c>
      <c r="E95" s="4" t="s">
        <v>546</v>
      </c>
      <c r="F95" s="2">
        <v>1</v>
      </c>
      <c r="G95" s="12">
        <f>ROUNDDOWN(SUMIF(W93:W95, RIGHTB(B95, 1), J93:J95)*T95, 2)</f>
        <v>0</v>
      </c>
      <c r="H95" s="14">
        <f>TRUNC(F95*G95,1)</f>
        <v>0</v>
      </c>
      <c r="I95" s="13">
        <v>0</v>
      </c>
      <c r="J95" s="14">
        <f>TRUNC(F95*I95,1)</f>
        <v>0</v>
      </c>
      <c r="K95" s="13">
        <v>0</v>
      </c>
      <c r="L95" s="14">
        <f>TRUNC(F95*K95,1)</f>
        <v>0</v>
      </c>
      <c r="M95" s="13">
        <f t="shared" si="24"/>
        <v>0</v>
      </c>
      <c r="N95" s="14">
        <f t="shared" si="24"/>
        <v>0</v>
      </c>
      <c r="O95" s="4" t="s">
        <v>43</v>
      </c>
      <c r="P95">
        <v>95</v>
      </c>
      <c r="R95">
        <v>1</v>
      </c>
      <c r="S95">
        <v>0</v>
      </c>
      <c r="T95">
        <v>0.02</v>
      </c>
      <c r="AC95">
        <v>1</v>
      </c>
    </row>
    <row r="96" spans="1:29" ht="30" customHeight="1" x14ac:dyDescent="0.3">
      <c r="A96" s="2"/>
      <c r="B96" s="2"/>
      <c r="C96" s="2" t="s">
        <v>28</v>
      </c>
      <c r="D96" s="2"/>
      <c r="E96" s="2"/>
      <c r="F96" s="2"/>
      <c r="G96" s="12"/>
      <c r="H96" s="8">
        <f>ROUNDDOWN(SUMIF(AC93:AC95, 1, H93:H95), 0)</f>
        <v>0</v>
      </c>
      <c r="I96" s="2"/>
      <c r="J96" s="8">
        <f>ROUNDDOWN(SUMIF(AC93:AC95, 1, J93:J95), 0)</f>
        <v>0</v>
      </c>
      <c r="K96" s="2"/>
      <c r="L96" s="8">
        <f>ROUNDDOWN(SUMIF(AC93:AC95, 1, L93:L95), 0)</f>
        <v>0</v>
      </c>
      <c r="M96" s="2"/>
      <c r="N96" s="8">
        <f>H96+J96+L96</f>
        <v>0</v>
      </c>
      <c r="O96" s="2"/>
    </row>
    <row r="97" spans="1:29" ht="30" customHeight="1" x14ac:dyDescent="0.3">
      <c r="A97" s="2"/>
      <c r="B97" s="2"/>
      <c r="C97" s="2"/>
      <c r="D97" s="2"/>
      <c r="E97" s="2"/>
      <c r="F97" s="2"/>
      <c r="G97" s="12"/>
      <c r="H97" s="2"/>
      <c r="I97" s="2"/>
      <c r="J97" s="2"/>
      <c r="K97" s="2"/>
      <c r="L97" s="2"/>
      <c r="M97" s="2"/>
      <c r="N97" s="2"/>
      <c r="O97" s="2"/>
    </row>
    <row r="98" spans="1:29" ht="30" customHeight="1" x14ac:dyDescent="0.3">
      <c r="A98" s="2"/>
      <c r="B98" s="2"/>
      <c r="C98" s="4" t="s">
        <v>703</v>
      </c>
      <c r="D98" s="2"/>
      <c r="E98" s="2"/>
      <c r="F98" s="2"/>
      <c r="G98" s="12"/>
      <c r="H98" s="2"/>
      <c r="I98" s="2"/>
      <c r="J98" s="2"/>
      <c r="K98" s="2"/>
      <c r="L98" s="2"/>
      <c r="M98" s="2"/>
      <c r="N98" s="2"/>
      <c r="O98" s="2"/>
    </row>
    <row r="99" spans="1:29" ht="30" customHeight="1" x14ac:dyDescent="0.3">
      <c r="A99" s="4" t="s">
        <v>24</v>
      </c>
      <c r="B99" s="4" t="s">
        <v>704</v>
      </c>
      <c r="C99" s="4" t="s">
        <v>25</v>
      </c>
      <c r="D99" s="4" t="s">
        <v>26</v>
      </c>
      <c r="E99" s="4" t="s">
        <v>27</v>
      </c>
      <c r="F99" s="2">
        <v>1</v>
      </c>
      <c r="G99" s="12">
        <f>단가대비표!O40</f>
        <v>0</v>
      </c>
      <c r="H99" s="14">
        <f>TRUNC(F99*G99,1)</f>
        <v>0</v>
      </c>
      <c r="I99" s="13">
        <v>0</v>
      </c>
      <c r="J99" s="14">
        <f>TRUNC(F99*I99,1)</f>
        <v>0</v>
      </c>
      <c r="K99" s="13">
        <v>0</v>
      </c>
      <c r="L99" s="14">
        <f>TRUNC(F99*K99,1)</f>
        <v>0</v>
      </c>
      <c r="M99" s="13">
        <f t="shared" ref="M99:N102" si="25">TRUNC(G99+I99+K99,1)</f>
        <v>0</v>
      </c>
      <c r="N99" s="14">
        <f t="shared" si="25"/>
        <v>0</v>
      </c>
      <c r="O99" s="4" t="s">
        <v>43</v>
      </c>
      <c r="T99">
        <v>0</v>
      </c>
      <c r="AC99">
        <v>1</v>
      </c>
    </row>
    <row r="100" spans="1:29" ht="30" customHeight="1" x14ac:dyDescent="0.3">
      <c r="A100" s="4" t="s">
        <v>24</v>
      </c>
      <c r="B100" s="4" t="s">
        <v>660</v>
      </c>
      <c r="C100" s="4" t="s">
        <v>631</v>
      </c>
      <c r="D100" s="4" t="s">
        <v>661</v>
      </c>
      <c r="E100" s="4" t="s">
        <v>633</v>
      </c>
      <c r="F100" s="2">
        <v>0.309</v>
      </c>
      <c r="G100" s="12">
        <v>0</v>
      </c>
      <c r="H100" s="14">
        <f>TRUNC(F100*G100,1)</f>
        <v>0</v>
      </c>
      <c r="I100" s="13">
        <f>단가대비표!O35</f>
        <v>0</v>
      </c>
      <c r="J100" s="14">
        <f>TRUNC(F100*I100,1)</f>
        <v>0</v>
      </c>
      <c r="K100" s="13">
        <v>0</v>
      </c>
      <c r="L100" s="14">
        <f>TRUNC(F100*K100,1)</f>
        <v>0</v>
      </c>
      <c r="M100" s="13">
        <f t="shared" si="25"/>
        <v>0</v>
      </c>
      <c r="N100" s="14">
        <f t="shared" si="25"/>
        <v>0</v>
      </c>
      <c r="O100" s="4" t="s">
        <v>43</v>
      </c>
      <c r="T100">
        <v>0</v>
      </c>
      <c r="W100">
        <v>3</v>
      </c>
      <c r="AC100">
        <v>1</v>
      </c>
    </row>
    <row r="101" spans="1:29" ht="30" customHeight="1" x14ac:dyDescent="0.3">
      <c r="A101" s="4" t="s">
        <v>24</v>
      </c>
      <c r="B101" s="4" t="s">
        <v>705</v>
      </c>
      <c r="C101" s="4" t="s">
        <v>631</v>
      </c>
      <c r="D101" s="4" t="s">
        <v>706</v>
      </c>
      <c r="E101" s="4" t="s">
        <v>633</v>
      </c>
      <c r="F101" s="2">
        <v>1.042</v>
      </c>
      <c r="G101" s="12">
        <v>0</v>
      </c>
      <c r="H101" s="14">
        <f>TRUNC(F101*G101,1)</f>
        <v>0</v>
      </c>
      <c r="I101" s="13">
        <f>단가대비표!O31</f>
        <v>0</v>
      </c>
      <c r="J101" s="14">
        <f>TRUNC(F101*I101,1)</f>
        <v>0</v>
      </c>
      <c r="K101" s="13">
        <v>0</v>
      </c>
      <c r="L101" s="14">
        <f>TRUNC(F101*K101,1)</f>
        <v>0</v>
      </c>
      <c r="M101" s="13">
        <f t="shared" si="25"/>
        <v>0</v>
      </c>
      <c r="N101" s="14">
        <f t="shared" si="25"/>
        <v>0</v>
      </c>
      <c r="O101" s="4" t="s">
        <v>43</v>
      </c>
      <c r="T101">
        <v>0</v>
      </c>
      <c r="W101">
        <v>3</v>
      </c>
      <c r="AC101">
        <v>1</v>
      </c>
    </row>
    <row r="102" spans="1:29" ht="30" customHeight="1" x14ac:dyDescent="0.3">
      <c r="A102" s="4" t="s">
        <v>24</v>
      </c>
      <c r="B102" s="4" t="s">
        <v>634</v>
      </c>
      <c r="C102" s="4" t="s">
        <v>635</v>
      </c>
      <c r="D102" s="4" t="s">
        <v>662</v>
      </c>
      <c r="E102" s="4" t="s">
        <v>546</v>
      </c>
      <c r="F102" s="2">
        <v>1</v>
      </c>
      <c r="G102" s="12">
        <f>ROUNDDOWN(SUMIF(W99:W102, RIGHTB(B102, 1), J99:J102)*T102, 2)</f>
        <v>0</v>
      </c>
      <c r="H102" s="14">
        <f>TRUNC(F102*G102,1)</f>
        <v>0</v>
      </c>
      <c r="I102" s="13">
        <v>0</v>
      </c>
      <c r="J102" s="14">
        <f>TRUNC(F102*I102,1)</f>
        <v>0</v>
      </c>
      <c r="K102" s="13">
        <v>0</v>
      </c>
      <c r="L102" s="14">
        <f>TRUNC(F102*K102,1)</f>
        <v>0</v>
      </c>
      <c r="M102" s="13">
        <f t="shared" si="25"/>
        <v>0</v>
      </c>
      <c r="N102" s="14">
        <f t="shared" si="25"/>
        <v>0</v>
      </c>
      <c r="O102" s="4" t="s">
        <v>43</v>
      </c>
      <c r="P102">
        <v>102</v>
      </c>
      <c r="R102">
        <v>1</v>
      </c>
      <c r="S102">
        <v>0</v>
      </c>
      <c r="T102">
        <v>0.02</v>
      </c>
      <c r="AC102">
        <v>1</v>
      </c>
    </row>
    <row r="103" spans="1:29" ht="30" customHeight="1" x14ac:dyDescent="0.3">
      <c r="A103" s="2"/>
      <c r="B103" s="2"/>
      <c r="C103" s="2" t="s">
        <v>28</v>
      </c>
      <c r="D103" s="2"/>
      <c r="E103" s="2"/>
      <c r="F103" s="2"/>
      <c r="G103" s="12"/>
      <c r="H103" s="8">
        <f>ROUNDDOWN(SUMIF(AC99:AC102, 1, H99:H102), 0)</f>
        <v>0</v>
      </c>
      <c r="I103" s="2"/>
      <c r="J103" s="8">
        <f>ROUNDDOWN(SUMIF(AC99:AC102, 1, J99:J102), 0)</f>
        <v>0</v>
      </c>
      <c r="K103" s="2"/>
      <c r="L103" s="8">
        <f>ROUNDDOWN(SUMIF(AC99:AC102, 1, L99:L102), 0)</f>
        <v>0</v>
      </c>
      <c r="M103" s="2"/>
      <c r="N103" s="8">
        <f>H103+J103+L103</f>
        <v>0</v>
      </c>
      <c r="O103" s="2"/>
    </row>
    <row r="104" spans="1:29" ht="30" customHeight="1" x14ac:dyDescent="0.3">
      <c r="A104" s="2"/>
      <c r="B104" s="2"/>
      <c r="C104" s="2"/>
      <c r="D104" s="2"/>
      <c r="E104" s="2"/>
      <c r="F104" s="2"/>
      <c r="G104" s="12"/>
      <c r="H104" s="2"/>
      <c r="I104" s="2"/>
      <c r="J104" s="2"/>
      <c r="K104" s="2"/>
      <c r="L104" s="2"/>
      <c r="M104" s="2"/>
      <c r="N104" s="2"/>
      <c r="O104" s="2"/>
    </row>
    <row r="105" spans="1:29" ht="30" customHeight="1" x14ac:dyDescent="0.3">
      <c r="A105" s="2"/>
      <c r="B105" s="2"/>
      <c r="C105" s="4" t="s">
        <v>707</v>
      </c>
      <c r="D105" s="2"/>
      <c r="E105" s="2"/>
      <c r="F105" s="2"/>
      <c r="G105" s="12"/>
      <c r="H105" s="2"/>
      <c r="I105" s="2"/>
      <c r="J105" s="2"/>
      <c r="K105" s="2"/>
      <c r="L105" s="2"/>
      <c r="M105" s="2"/>
      <c r="N105" s="2"/>
      <c r="O105" s="2"/>
    </row>
    <row r="106" spans="1:29" ht="30" customHeight="1" x14ac:dyDescent="0.3">
      <c r="A106" s="4" t="s">
        <v>94</v>
      </c>
      <c r="B106" s="4" t="s">
        <v>708</v>
      </c>
      <c r="C106" s="4" t="s">
        <v>95</v>
      </c>
      <c r="D106" s="4" t="s">
        <v>93</v>
      </c>
      <c r="E106" s="4" t="s">
        <v>42</v>
      </c>
      <c r="F106" s="2">
        <v>1</v>
      </c>
      <c r="G106" s="12">
        <f>단가대비표!O42</f>
        <v>0</v>
      </c>
      <c r="H106" s="14">
        <f>TRUNC(F106*G106,1)</f>
        <v>0</v>
      </c>
      <c r="I106" s="13">
        <v>0</v>
      </c>
      <c r="J106" s="14">
        <f>TRUNC(F106*I106,1)</f>
        <v>0</v>
      </c>
      <c r="K106" s="13">
        <v>0</v>
      </c>
      <c r="L106" s="14">
        <f>TRUNC(F106*K106,1)</f>
        <v>0</v>
      </c>
      <c r="M106" s="13">
        <f t="shared" ref="M106:N108" si="26">TRUNC(G106+I106+K106,1)</f>
        <v>0</v>
      </c>
      <c r="N106" s="14">
        <f t="shared" si="26"/>
        <v>0</v>
      </c>
      <c r="O106" s="4" t="s">
        <v>43</v>
      </c>
      <c r="T106">
        <v>0</v>
      </c>
      <c r="AC106">
        <v>1</v>
      </c>
    </row>
    <row r="107" spans="1:29" ht="30" customHeight="1" x14ac:dyDescent="0.3">
      <c r="A107" s="4" t="s">
        <v>94</v>
      </c>
      <c r="B107" s="4" t="s">
        <v>677</v>
      </c>
      <c r="C107" s="4" t="s">
        <v>631</v>
      </c>
      <c r="D107" s="4" t="s">
        <v>678</v>
      </c>
      <c r="E107" s="4" t="s">
        <v>633</v>
      </c>
      <c r="F107" s="2">
        <v>0.41499999999999998</v>
      </c>
      <c r="G107" s="12">
        <v>0</v>
      </c>
      <c r="H107" s="14">
        <f>TRUNC(F107*G107,1)</f>
        <v>0</v>
      </c>
      <c r="I107" s="13">
        <f>단가대비표!O32</f>
        <v>0</v>
      </c>
      <c r="J107" s="14">
        <f>TRUNC(F107*I107,1)</f>
        <v>0</v>
      </c>
      <c r="K107" s="13">
        <v>0</v>
      </c>
      <c r="L107" s="14">
        <f>TRUNC(F107*K107,1)</f>
        <v>0</v>
      </c>
      <c r="M107" s="13">
        <f t="shared" si="26"/>
        <v>0</v>
      </c>
      <c r="N107" s="14">
        <f t="shared" si="26"/>
        <v>0</v>
      </c>
      <c r="O107" s="4" t="s">
        <v>43</v>
      </c>
      <c r="T107">
        <v>0</v>
      </c>
      <c r="W107">
        <v>3</v>
      </c>
      <c r="AC107">
        <v>1</v>
      </c>
    </row>
    <row r="108" spans="1:29" ht="30" customHeight="1" x14ac:dyDescent="0.3">
      <c r="A108" s="4" t="s">
        <v>94</v>
      </c>
      <c r="B108" s="4" t="s">
        <v>634</v>
      </c>
      <c r="C108" s="4" t="s">
        <v>635</v>
      </c>
      <c r="D108" s="4" t="s">
        <v>662</v>
      </c>
      <c r="E108" s="4" t="s">
        <v>546</v>
      </c>
      <c r="F108" s="2">
        <v>1</v>
      </c>
      <c r="G108" s="12">
        <f>ROUNDDOWN(SUMIF(W106:W108, RIGHTB(B108, 1), J106:J108)*T108, 2)</f>
        <v>0</v>
      </c>
      <c r="H108" s="14">
        <f>TRUNC(F108*G108,1)</f>
        <v>0</v>
      </c>
      <c r="I108" s="13">
        <v>0</v>
      </c>
      <c r="J108" s="14">
        <f>TRUNC(F108*I108,1)</f>
        <v>0</v>
      </c>
      <c r="K108" s="13">
        <v>0</v>
      </c>
      <c r="L108" s="14">
        <f>TRUNC(F108*K108,1)</f>
        <v>0</v>
      </c>
      <c r="M108" s="13">
        <f t="shared" si="26"/>
        <v>0</v>
      </c>
      <c r="N108" s="14">
        <f t="shared" si="26"/>
        <v>0</v>
      </c>
      <c r="O108" s="4" t="s">
        <v>43</v>
      </c>
      <c r="P108">
        <v>108</v>
      </c>
      <c r="R108">
        <v>1</v>
      </c>
      <c r="S108">
        <v>0</v>
      </c>
      <c r="T108">
        <v>0.02</v>
      </c>
      <c r="AC108">
        <v>1</v>
      </c>
    </row>
    <row r="109" spans="1:29" ht="30" customHeight="1" x14ac:dyDescent="0.3">
      <c r="A109" s="2"/>
      <c r="B109" s="2"/>
      <c r="C109" s="2" t="s">
        <v>28</v>
      </c>
      <c r="D109" s="2"/>
      <c r="E109" s="2"/>
      <c r="F109" s="2"/>
      <c r="G109" s="12"/>
      <c r="H109" s="8">
        <f>ROUNDDOWN(SUMIF(AC106:AC108, 1, H106:H108), 0)</f>
        <v>0</v>
      </c>
      <c r="I109" s="2"/>
      <c r="J109" s="8">
        <f>ROUNDDOWN(SUMIF(AC106:AC108, 1, J106:J108), 0)</f>
        <v>0</v>
      </c>
      <c r="K109" s="2"/>
      <c r="L109" s="8">
        <f>ROUNDDOWN(SUMIF(AC106:AC108, 1, L106:L108), 0)</f>
        <v>0</v>
      </c>
      <c r="M109" s="2"/>
      <c r="N109" s="8">
        <f>H109+J109+L109</f>
        <v>0</v>
      </c>
      <c r="O109" s="2"/>
    </row>
    <row r="110" spans="1:29" ht="30" customHeight="1" x14ac:dyDescent="0.3">
      <c r="A110" s="2"/>
      <c r="B110" s="2"/>
      <c r="C110" s="2"/>
      <c r="D110" s="2"/>
      <c r="E110" s="2"/>
      <c r="F110" s="2"/>
      <c r="G110" s="12"/>
      <c r="H110" s="2"/>
      <c r="I110" s="2"/>
      <c r="J110" s="2"/>
      <c r="K110" s="2"/>
      <c r="L110" s="2"/>
      <c r="M110" s="2"/>
      <c r="N110" s="2"/>
      <c r="O110" s="2"/>
    </row>
    <row r="111" spans="1:29" ht="30" customHeight="1" x14ac:dyDescent="0.3">
      <c r="A111" s="2"/>
      <c r="B111" s="2"/>
      <c r="C111" s="2"/>
      <c r="D111" s="2"/>
      <c r="E111" s="2"/>
      <c r="F111" s="2"/>
      <c r="G111" s="12"/>
      <c r="H111" s="2"/>
      <c r="I111" s="2"/>
      <c r="J111" s="2"/>
      <c r="K111" s="2"/>
      <c r="L111" s="2"/>
      <c r="M111" s="2"/>
      <c r="N111" s="2"/>
      <c r="O111" s="2"/>
    </row>
    <row r="112" spans="1:29" ht="30" customHeight="1" x14ac:dyDescent="0.3">
      <c r="A112" s="2"/>
      <c r="B112" s="2"/>
      <c r="C112" s="2"/>
      <c r="D112" s="2"/>
      <c r="E112" s="2"/>
      <c r="F112" s="2"/>
      <c r="G112" s="12"/>
      <c r="H112" s="2"/>
      <c r="I112" s="2"/>
      <c r="J112" s="2"/>
      <c r="K112" s="2"/>
      <c r="L112" s="2"/>
      <c r="M112" s="2"/>
      <c r="N112" s="2"/>
      <c r="O112" s="2"/>
    </row>
    <row r="113" spans="1:15" ht="30" customHeight="1" x14ac:dyDescent="0.3">
      <c r="A113" s="2"/>
      <c r="B113" s="2"/>
      <c r="C113" s="2"/>
      <c r="D113" s="2"/>
      <c r="E113" s="2"/>
      <c r="F113" s="2"/>
      <c r="G113" s="12"/>
      <c r="H113" s="2"/>
      <c r="I113" s="2"/>
      <c r="J113" s="2"/>
      <c r="K113" s="2"/>
      <c r="L113" s="2"/>
      <c r="M113" s="2"/>
      <c r="N113" s="2"/>
      <c r="O113" s="2"/>
    </row>
    <row r="114" spans="1:15" ht="30" customHeight="1" x14ac:dyDescent="0.3">
      <c r="A114" s="2"/>
      <c r="B114" s="2"/>
      <c r="C114" s="2"/>
      <c r="D114" s="2"/>
      <c r="E114" s="2"/>
      <c r="F114" s="2"/>
      <c r="G114" s="12"/>
      <c r="H114" s="2"/>
      <c r="I114" s="2"/>
      <c r="J114" s="2"/>
      <c r="K114" s="2"/>
      <c r="L114" s="2"/>
      <c r="M114" s="2"/>
      <c r="N114" s="2"/>
      <c r="O114" s="2"/>
    </row>
    <row r="115" spans="1:15" ht="30" customHeight="1" x14ac:dyDescent="0.3">
      <c r="A115" s="2"/>
      <c r="B115" s="2"/>
      <c r="C115" s="2"/>
      <c r="D115" s="2"/>
      <c r="E115" s="2"/>
      <c r="F115" s="2"/>
      <c r="G115" s="12"/>
      <c r="H115" s="2"/>
      <c r="I115" s="2"/>
      <c r="J115" s="2"/>
      <c r="K115" s="2"/>
      <c r="L115" s="2"/>
      <c r="M115" s="2"/>
      <c r="N115" s="2"/>
      <c r="O115" s="2"/>
    </row>
    <row r="116" spans="1:15" ht="30" customHeight="1" x14ac:dyDescent="0.3">
      <c r="A116" s="2"/>
      <c r="B116" s="2"/>
      <c r="C116" s="2"/>
      <c r="D116" s="2"/>
      <c r="E116" s="2"/>
      <c r="F116" s="2"/>
      <c r="G116" s="12"/>
      <c r="H116" s="2"/>
      <c r="I116" s="2"/>
      <c r="J116" s="2"/>
      <c r="K116" s="2"/>
      <c r="L116" s="2"/>
      <c r="M116" s="2"/>
      <c r="N116" s="2"/>
      <c r="O116" s="2"/>
    </row>
    <row r="117" spans="1:15" ht="30" customHeight="1" x14ac:dyDescent="0.3">
      <c r="A117" s="2"/>
      <c r="B117" s="2"/>
      <c r="C117" s="2"/>
      <c r="D117" s="2"/>
      <c r="E117" s="2"/>
      <c r="F117" s="2"/>
      <c r="G117" s="12"/>
      <c r="H117" s="2"/>
      <c r="I117" s="2"/>
      <c r="J117" s="2"/>
      <c r="K117" s="2"/>
      <c r="L117" s="2"/>
      <c r="M117" s="2"/>
      <c r="N117" s="2"/>
      <c r="O117" s="2"/>
    </row>
    <row r="118" spans="1:15" ht="30" customHeight="1" x14ac:dyDescent="0.3">
      <c r="A118" s="2"/>
      <c r="B118" s="2"/>
      <c r="C118" s="2"/>
      <c r="D118" s="2"/>
      <c r="E118" s="2"/>
      <c r="F118" s="2"/>
      <c r="G118" s="12"/>
      <c r="H118" s="2"/>
      <c r="I118" s="2"/>
      <c r="J118" s="2"/>
      <c r="K118" s="2"/>
      <c r="L118" s="2"/>
      <c r="M118" s="2"/>
      <c r="N118" s="2"/>
      <c r="O118" s="2"/>
    </row>
    <row r="119" spans="1:15" ht="30" customHeight="1" x14ac:dyDescent="0.3">
      <c r="A119" s="2"/>
      <c r="B119" s="2"/>
      <c r="C119" s="2"/>
      <c r="D119" s="2"/>
      <c r="E119" s="2"/>
      <c r="F119" s="2"/>
      <c r="G119" s="12"/>
      <c r="H119" s="2"/>
      <c r="I119" s="2"/>
      <c r="J119" s="2"/>
      <c r="K119" s="2"/>
      <c r="L119" s="2"/>
      <c r="M119" s="2"/>
      <c r="N119" s="2"/>
      <c r="O119" s="2"/>
    </row>
    <row r="120" spans="1:15" ht="30" customHeight="1" x14ac:dyDescent="0.3">
      <c r="A120" s="2"/>
      <c r="B120" s="2"/>
      <c r="C120" s="2"/>
      <c r="D120" s="2"/>
      <c r="E120" s="2"/>
      <c r="F120" s="2"/>
      <c r="G120" s="12"/>
      <c r="H120" s="2"/>
      <c r="I120" s="2"/>
      <c r="J120" s="2"/>
      <c r="K120" s="2"/>
      <c r="L120" s="2"/>
      <c r="M120" s="2"/>
      <c r="N120" s="2"/>
      <c r="O120" s="2"/>
    </row>
    <row r="121" spans="1:15" ht="30" customHeight="1" x14ac:dyDescent="0.3">
      <c r="A121" s="2"/>
      <c r="B121" s="2"/>
      <c r="C121" s="2"/>
      <c r="D121" s="2"/>
      <c r="E121" s="2"/>
      <c r="F121" s="2"/>
      <c r="G121" s="12"/>
      <c r="H121" s="2"/>
      <c r="I121" s="2"/>
      <c r="J121" s="2"/>
      <c r="K121" s="2"/>
      <c r="L121" s="2"/>
      <c r="M121" s="2"/>
      <c r="N121" s="2"/>
      <c r="O121" s="2"/>
    </row>
    <row r="122" spans="1:15" ht="30" customHeight="1" x14ac:dyDescent="0.3">
      <c r="A122" s="2"/>
      <c r="B122" s="2"/>
      <c r="C122" s="2"/>
      <c r="D122" s="2"/>
      <c r="E122" s="2"/>
      <c r="F122" s="2"/>
      <c r="G122" s="12"/>
      <c r="H122" s="2"/>
      <c r="I122" s="2"/>
      <c r="J122" s="2"/>
      <c r="K122" s="2"/>
      <c r="L122" s="2"/>
      <c r="M122" s="2"/>
      <c r="N122" s="2"/>
      <c r="O122" s="2"/>
    </row>
    <row r="123" spans="1:15" ht="30" customHeight="1" x14ac:dyDescent="0.3">
      <c r="A123" s="2"/>
      <c r="B123" s="2"/>
      <c r="C123" s="2"/>
      <c r="D123" s="2"/>
      <c r="E123" s="2"/>
      <c r="F123" s="2"/>
      <c r="G123" s="12"/>
      <c r="H123" s="2"/>
      <c r="I123" s="2"/>
      <c r="J123" s="2"/>
      <c r="K123" s="2"/>
      <c r="L123" s="2"/>
      <c r="M123" s="2"/>
      <c r="N123" s="2"/>
      <c r="O123" s="2"/>
    </row>
    <row r="124" spans="1:15" ht="30" customHeight="1" x14ac:dyDescent="0.3">
      <c r="A124" s="2"/>
      <c r="B124" s="2"/>
      <c r="C124" s="2"/>
      <c r="D124" s="2"/>
      <c r="E124" s="2"/>
      <c r="F124" s="2"/>
      <c r="G124" s="12"/>
      <c r="H124" s="2"/>
      <c r="I124" s="2"/>
      <c r="J124" s="2"/>
      <c r="K124" s="2"/>
      <c r="L124" s="2"/>
      <c r="M124" s="2"/>
      <c r="N124" s="2"/>
      <c r="O124" s="2"/>
    </row>
    <row r="125" spans="1:15" ht="30" customHeight="1" x14ac:dyDescent="0.3">
      <c r="A125" s="2"/>
      <c r="B125" s="2"/>
      <c r="C125" s="2"/>
      <c r="D125" s="2"/>
      <c r="E125" s="2"/>
      <c r="F125" s="2"/>
      <c r="G125" s="12"/>
      <c r="H125" s="2"/>
      <c r="I125" s="2"/>
      <c r="J125" s="2"/>
      <c r="K125" s="2"/>
      <c r="L125" s="2"/>
      <c r="M125" s="2"/>
      <c r="N125" s="2"/>
      <c r="O125" s="2"/>
    </row>
    <row r="126" spans="1:15" ht="30" customHeight="1" x14ac:dyDescent="0.3">
      <c r="A126" s="2"/>
      <c r="B126" s="2"/>
      <c r="C126" s="2"/>
      <c r="D126" s="2"/>
      <c r="E126" s="2"/>
      <c r="F126" s="2"/>
      <c r="G126" s="12"/>
      <c r="H126" s="2"/>
      <c r="I126" s="2"/>
      <c r="J126" s="2"/>
      <c r="K126" s="2"/>
      <c r="L126" s="2"/>
      <c r="M126" s="2"/>
      <c r="N126" s="2"/>
      <c r="O126" s="2"/>
    </row>
    <row r="127" spans="1:15" ht="30" customHeight="1" x14ac:dyDescent="0.3">
      <c r="A127" s="2"/>
      <c r="B127" s="2"/>
      <c r="C127" s="2"/>
      <c r="D127" s="2"/>
      <c r="E127" s="2"/>
      <c r="F127" s="2"/>
      <c r="G127" s="12"/>
      <c r="H127" s="2"/>
      <c r="I127" s="2"/>
      <c r="J127" s="2"/>
      <c r="K127" s="2"/>
      <c r="L127" s="2"/>
      <c r="M127" s="2"/>
      <c r="N127" s="2"/>
      <c r="O127" s="2"/>
    </row>
    <row r="128" spans="1:15" ht="30" customHeight="1" x14ac:dyDescent="0.3">
      <c r="A128" s="2"/>
      <c r="B128" s="2"/>
      <c r="C128" s="2"/>
      <c r="D128" s="2"/>
      <c r="E128" s="2"/>
      <c r="F128" s="2"/>
      <c r="G128" s="12"/>
      <c r="H128" s="2"/>
      <c r="I128" s="2"/>
      <c r="J128" s="2"/>
      <c r="K128" s="2"/>
      <c r="L128" s="2"/>
      <c r="M128" s="2"/>
      <c r="N128" s="2"/>
      <c r="O128" s="2"/>
    </row>
    <row r="129" spans="1:15" ht="30" customHeight="1" x14ac:dyDescent="0.3">
      <c r="A129" s="2"/>
      <c r="B129" s="2"/>
      <c r="C129" s="2"/>
      <c r="D129" s="2"/>
      <c r="E129" s="2"/>
      <c r="F129" s="2"/>
      <c r="G129" s="12"/>
      <c r="H129" s="2"/>
      <c r="I129" s="2"/>
      <c r="J129" s="2"/>
      <c r="K129" s="2"/>
      <c r="L129" s="2"/>
      <c r="M129" s="2"/>
      <c r="N129" s="2"/>
      <c r="O129" s="2"/>
    </row>
    <row r="130" spans="1:15" ht="30" customHeight="1" x14ac:dyDescent="0.3">
      <c r="A130" s="2"/>
      <c r="B130" s="2"/>
      <c r="C130" s="2"/>
      <c r="D130" s="2"/>
      <c r="E130" s="2"/>
      <c r="F130" s="2"/>
      <c r="G130" s="12"/>
      <c r="H130" s="2"/>
      <c r="I130" s="2"/>
      <c r="J130" s="2"/>
      <c r="K130" s="2"/>
      <c r="L130" s="2"/>
      <c r="M130" s="2"/>
      <c r="N130" s="2"/>
      <c r="O130" s="2"/>
    </row>
    <row r="131" spans="1:15" ht="30" customHeight="1" x14ac:dyDescent="0.3">
      <c r="A131" s="2"/>
      <c r="B131" s="2"/>
      <c r="C131" s="2"/>
      <c r="D131" s="2"/>
      <c r="E131" s="2"/>
      <c r="F131" s="2"/>
      <c r="G131" s="12"/>
      <c r="H131" s="2"/>
      <c r="I131" s="2"/>
      <c r="J131" s="2"/>
      <c r="K131" s="2"/>
      <c r="L131" s="2"/>
      <c r="M131" s="2"/>
      <c r="N131" s="2"/>
      <c r="O131" s="2"/>
    </row>
    <row r="132" spans="1:15" ht="30" customHeight="1" x14ac:dyDescent="0.3">
      <c r="A132" s="2"/>
      <c r="B132" s="2"/>
      <c r="C132" s="2"/>
      <c r="D132" s="2"/>
      <c r="E132" s="2"/>
      <c r="F132" s="2"/>
      <c r="G132" s="12"/>
      <c r="H132" s="2"/>
      <c r="I132" s="2"/>
      <c r="J132" s="2"/>
      <c r="K132" s="2"/>
      <c r="L132" s="2"/>
      <c r="M132" s="2"/>
      <c r="N132" s="2"/>
      <c r="O132" s="2"/>
    </row>
    <row r="133" spans="1:15" ht="30" customHeight="1" x14ac:dyDescent="0.3">
      <c r="A133" s="2"/>
      <c r="B133" s="2"/>
      <c r="C133" s="2"/>
      <c r="D133" s="2"/>
      <c r="E133" s="2"/>
      <c r="F133" s="2"/>
      <c r="G133" s="12"/>
      <c r="H133" s="2"/>
      <c r="I133" s="2"/>
      <c r="J133" s="2"/>
      <c r="K133" s="2"/>
      <c r="L133" s="2"/>
      <c r="M133" s="2"/>
      <c r="N133" s="2"/>
      <c r="O133" s="2"/>
    </row>
    <row r="134" spans="1:15" hidden="1" x14ac:dyDescent="0.3">
      <c r="A134" t="s">
        <v>21</v>
      </c>
    </row>
    <row r="135" spans="1:15" ht="17.25" x14ac:dyDescent="0.3">
      <c r="A135" s="1"/>
      <c r="B135" s="1"/>
      <c r="C135" s="1" t="s">
        <v>609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</sheetData>
  <mergeCells count="12">
    <mergeCell ref="I2:J2"/>
    <mergeCell ref="K2:L2"/>
    <mergeCell ref="M2:N2"/>
    <mergeCell ref="O2:O3"/>
    <mergeCell ref="A1:O1"/>
    <mergeCell ref="A2:A3"/>
    <mergeCell ref="B2:B3"/>
    <mergeCell ref="C2:C3"/>
    <mergeCell ref="D2:D3"/>
    <mergeCell ref="E2:E3"/>
    <mergeCell ref="F2:F3"/>
    <mergeCell ref="G2:H2"/>
  </mergeCells>
  <phoneticPr fontId="1" type="noConversion"/>
  <printOptions verticalCentered="1"/>
  <pageMargins left="0.78740157480314954" right="0" top="0.39370078740157477" bottom="0.39370078740157477" header="0.3" footer="0.3"/>
  <pageSetup paperSize="9" scale="5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"/>
  <sheetViews>
    <sheetView topLeftCell="A100" zoomScale="55" zoomScaleNormal="55" workbookViewId="0">
      <selection activeCell="E6" sqref="E6"/>
    </sheetView>
  </sheetViews>
  <sheetFormatPr defaultRowHeight="16.5" x14ac:dyDescent="0.3"/>
  <cols>
    <col min="1" max="1" width="12.625" customWidth="1"/>
    <col min="2" max="2" width="28.625" customWidth="1"/>
    <col min="3" max="3" width="20.625" customWidth="1"/>
    <col min="4" max="4" width="6.625" customWidth="1"/>
    <col min="5" max="5" width="14.625" customWidth="1"/>
    <col min="6" max="6" width="4.625" customWidth="1"/>
    <col min="7" max="7" width="14.625" customWidth="1"/>
    <col min="8" max="8" width="4.625" customWidth="1"/>
    <col min="9" max="9" width="14.625" customWidth="1"/>
    <col min="10" max="10" width="4.625" customWidth="1"/>
    <col min="11" max="11" width="14.625" customWidth="1"/>
    <col min="12" max="12" width="4.625" customWidth="1"/>
    <col min="13" max="13" width="14.625" customWidth="1"/>
    <col min="14" max="14" width="4.625" customWidth="1"/>
    <col min="15" max="15" width="14.625" customWidth="1"/>
    <col min="16" max="16" width="12.625" customWidth="1"/>
    <col min="18" max="18" width="1.625" customWidth="1"/>
  </cols>
  <sheetData>
    <row r="1" spans="1:18" ht="30" customHeight="1" x14ac:dyDescent="0.3">
      <c r="A1" s="141" t="s">
        <v>709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</row>
    <row r="2" spans="1:18" ht="30" customHeight="1" x14ac:dyDescent="0.3">
      <c r="A2" s="142" t="s">
        <v>835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</row>
    <row r="3" spans="1:18" ht="30" customHeight="1" x14ac:dyDescent="0.3">
      <c r="A3" s="146" t="s">
        <v>613</v>
      </c>
      <c r="B3" s="146" t="s">
        <v>2</v>
      </c>
      <c r="C3" s="146" t="s">
        <v>3</v>
      </c>
      <c r="D3" s="146" t="s">
        <v>4</v>
      </c>
      <c r="E3" s="146" t="s">
        <v>710</v>
      </c>
      <c r="F3" s="146"/>
      <c r="G3" s="146" t="s">
        <v>712</v>
      </c>
      <c r="H3" s="146"/>
      <c r="I3" s="146" t="s">
        <v>713</v>
      </c>
      <c r="J3" s="146"/>
      <c r="K3" s="146" t="s">
        <v>714</v>
      </c>
      <c r="L3" s="146"/>
      <c r="M3" s="146" t="s">
        <v>715</v>
      </c>
      <c r="N3" s="146"/>
      <c r="O3" s="146" t="s">
        <v>716</v>
      </c>
      <c r="P3" s="146" t="s">
        <v>12</v>
      </c>
    </row>
    <row r="4" spans="1:18" ht="30" customHeight="1" x14ac:dyDescent="0.3">
      <c r="A4" s="146"/>
      <c r="B4" s="146"/>
      <c r="C4" s="146"/>
      <c r="D4" s="146"/>
      <c r="E4" s="16" t="s">
        <v>7</v>
      </c>
      <c r="F4" s="16" t="s">
        <v>711</v>
      </c>
      <c r="G4" s="16" t="s">
        <v>7</v>
      </c>
      <c r="H4" s="16" t="s">
        <v>711</v>
      </c>
      <c r="I4" s="16" t="s">
        <v>7</v>
      </c>
      <c r="J4" s="16" t="s">
        <v>711</v>
      </c>
      <c r="K4" s="16" t="s">
        <v>7</v>
      </c>
      <c r="L4" s="16" t="s">
        <v>711</v>
      </c>
      <c r="M4" s="16" t="s">
        <v>7</v>
      </c>
      <c r="N4" s="16" t="s">
        <v>711</v>
      </c>
      <c r="O4" s="146"/>
      <c r="P4" s="146"/>
    </row>
    <row r="5" spans="1:18" ht="30" customHeight="1" x14ac:dyDescent="0.3">
      <c r="A5" s="17" t="s">
        <v>619</v>
      </c>
      <c r="B5" s="17" t="s">
        <v>620</v>
      </c>
      <c r="C5" s="17" t="s">
        <v>621</v>
      </c>
      <c r="D5" s="17" t="s">
        <v>618</v>
      </c>
      <c r="E5" s="18"/>
      <c r="F5" s="18"/>
      <c r="G5" s="18"/>
      <c r="H5" s="18"/>
      <c r="I5" s="18"/>
      <c r="J5" s="18"/>
      <c r="K5" s="18"/>
      <c r="L5" s="18"/>
      <c r="M5" s="18"/>
      <c r="N5" s="17"/>
      <c r="O5" s="18"/>
      <c r="P5" s="18"/>
      <c r="R5">
        <v>1</v>
      </c>
    </row>
    <row r="6" spans="1:18" ht="30" customHeight="1" x14ac:dyDescent="0.3">
      <c r="A6" s="17" t="s">
        <v>615</v>
      </c>
      <c r="B6" s="17" t="s">
        <v>616</v>
      </c>
      <c r="C6" s="17" t="s">
        <v>617</v>
      </c>
      <c r="D6" s="17" t="s">
        <v>618</v>
      </c>
      <c r="E6" s="18"/>
      <c r="F6" s="18"/>
      <c r="G6" s="18"/>
      <c r="H6" s="17"/>
      <c r="I6" s="18"/>
      <c r="J6" s="17"/>
      <c r="K6" s="18"/>
      <c r="L6" s="18"/>
      <c r="M6" s="18"/>
      <c r="N6" s="18"/>
      <c r="O6" s="18"/>
      <c r="P6" s="18"/>
      <c r="R6">
        <v>1</v>
      </c>
    </row>
    <row r="7" spans="1:18" ht="30" customHeight="1" x14ac:dyDescent="0.3">
      <c r="A7" s="17" t="s">
        <v>689</v>
      </c>
      <c r="B7" s="17" t="s">
        <v>690</v>
      </c>
      <c r="C7" s="17" t="s">
        <v>79</v>
      </c>
      <c r="D7" s="17" t="s">
        <v>42</v>
      </c>
      <c r="E7" s="18"/>
      <c r="F7" s="18"/>
      <c r="G7" s="18"/>
      <c r="H7" s="17"/>
      <c r="I7" s="18"/>
      <c r="J7" s="17"/>
      <c r="K7" s="18"/>
      <c r="L7" s="18"/>
      <c r="M7" s="18"/>
      <c r="N7" s="18"/>
      <c r="O7" s="18"/>
      <c r="P7" s="18"/>
      <c r="R7">
        <v>1</v>
      </c>
    </row>
    <row r="8" spans="1:18" ht="30" customHeight="1" x14ac:dyDescent="0.3">
      <c r="A8" s="17" t="s">
        <v>80</v>
      </c>
      <c r="B8" s="17" t="s">
        <v>81</v>
      </c>
      <c r="C8" s="17" t="s">
        <v>43</v>
      </c>
      <c r="D8" s="17" t="s">
        <v>42</v>
      </c>
      <c r="E8" s="18"/>
      <c r="F8" s="18"/>
      <c r="G8" s="18"/>
      <c r="H8" s="18"/>
      <c r="I8" s="18"/>
      <c r="J8" s="17"/>
      <c r="K8" s="18"/>
      <c r="L8" s="18"/>
      <c r="M8" s="18"/>
      <c r="N8" s="18"/>
      <c r="O8" s="18"/>
      <c r="P8" s="18"/>
      <c r="R8">
        <v>1</v>
      </c>
    </row>
    <row r="9" spans="1:18" ht="30" customHeight="1" x14ac:dyDescent="0.3">
      <c r="A9" s="17" t="s">
        <v>699</v>
      </c>
      <c r="B9" s="17" t="s">
        <v>700</v>
      </c>
      <c r="C9" s="17" t="s">
        <v>73</v>
      </c>
      <c r="D9" s="17" t="s">
        <v>42</v>
      </c>
      <c r="E9" s="18"/>
      <c r="F9" s="18"/>
      <c r="G9" s="18"/>
      <c r="H9" s="17"/>
      <c r="I9" s="18"/>
      <c r="J9" s="18"/>
      <c r="K9" s="18"/>
      <c r="L9" s="18"/>
      <c r="M9" s="18"/>
      <c r="N9" s="18"/>
      <c r="O9" s="18"/>
      <c r="P9" s="18"/>
      <c r="R9">
        <v>1</v>
      </c>
    </row>
    <row r="10" spans="1:18" ht="30" customHeight="1" x14ac:dyDescent="0.3">
      <c r="A10" s="17" t="s">
        <v>692</v>
      </c>
      <c r="B10" s="17" t="s">
        <v>693</v>
      </c>
      <c r="C10" s="17" t="s">
        <v>694</v>
      </c>
      <c r="D10" s="17" t="s">
        <v>32</v>
      </c>
      <c r="E10" s="18"/>
      <c r="F10" s="18"/>
      <c r="G10" s="18"/>
      <c r="H10" s="18"/>
      <c r="I10" s="18"/>
      <c r="J10" s="17"/>
      <c r="K10" s="18"/>
      <c r="L10" s="18"/>
      <c r="M10" s="18"/>
      <c r="N10" s="18"/>
      <c r="O10" s="18"/>
      <c r="P10" s="18"/>
      <c r="R10">
        <v>1</v>
      </c>
    </row>
    <row r="11" spans="1:18" ht="30" customHeight="1" x14ac:dyDescent="0.3">
      <c r="A11" s="17" t="s">
        <v>88</v>
      </c>
      <c r="B11" s="17" t="s">
        <v>89</v>
      </c>
      <c r="C11" s="17" t="s">
        <v>90</v>
      </c>
      <c r="D11" s="17" t="s">
        <v>70</v>
      </c>
      <c r="E11" s="18"/>
      <c r="F11" s="18"/>
      <c r="G11" s="18"/>
      <c r="H11" s="18"/>
      <c r="I11" s="18"/>
      <c r="J11" s="17"/>
      <c r="K11" s="18"/>
      <c r="L11" s="18"/>
      <c r="M11" s="18"/>
      <c r="N11" s="18"/>
      <c r="O11" s="18"/>
      <c r="P11" s="18"/>
      <c r="R11">
        <v>1</v>
      </c>
    </row>
    <row r="12" spans="1:18" ht="30" customHeight="1" x14ac:dyDescent="0.3">
      <c r="A12" s="17" t="s">
        <v>649</v>
      </c>
      <c r="B12" s="17" t="s">
        <v>650</v>
      </c>
      <c r="C12" s="17" t="s">
        <v>651</v>
      </c>
      <c r="D12" s="17" t="s">
        <v>32</v>
      </c>
      <c r="E12" s="18"/>
      <c r="F12" s="18"/>
      <c r="G12" s="18"/>
      <c r="H12" s="17"/>
      <c r="I12" s="18"/>
      <c r="J12" s="17"/>
      <c r="K12" s="18"/>
      <c r="L12" s="18"/>
      <c r="M12" s="18"/>
      <c r="N12" s="18"/>
      <c r="O12" s="18"/>
      <c r="P12" s="18"/>
      <c r="R12">
        <v>1</v>
      </c>
    </row>
    <row r="13" spans="1:18" ht="30" customHeight="1" x14ac:dyDescent="0.3">
      <c r="A13" s="17" t="s">
        <v>664</v>
      </c>
      <c r="B13" s="17" t="s">
        <v>665</v>
      </c>
      <c r="C13" s="17" t="s">
        <v>666</v>
      </c>
      <c r="D13" s="17" t="s">
        <v>32</v>
      </c>
      <c r="E13" s="18"/>
      <c r="F13" s="18"/>
      <c r="G13" s="18"/>
      <c r="H13" s="17"/>
      <c r="I13" s="18"/>
      <c r="J13" s="17"/>
      <c r="K13" s="18"/>
      <c r="L13" s="18"/>
      <c r="M13" s="18"/>
      <c r="N13" s="18"/>
      <c r="O13" s="18"/>
      <c r="P13" s="18"/>
      <c r="R13">
        <v>1</v>
      </c>
    </row>
    <row r="14" spans="1:18" ht="30" customHeight="1" x14ac:dyDescent="0.3">
      <c r="A14" s="17" t="s">
        <v>680</v>
      </c>
      <c r="B14" s="17" t="s">
        <v>30</v>
      </c>
      <c r="C14" s="17" t="s">
        <v>31</v>
      </c>
      <c r="D14" s="17" t="s">
        <v>32</v>
      </c>
      <c r="E14" s="18"/>
      <c r="F14" s="18"/>
      <c r="G14" s="18"/>
      <c r="H14" s="17"/>
      <c r="I14" s="18"/>
      <c r="J14" s="17"/>
      <c r="K14" s="18"/>
      <c r="L14" s="18"/>
      <c r="M14" s="18"/>
      <c r="N14" s="18"/>
      <c r="O14" s="18"/>
      <c r="P14" s="18"/>
      <c r="R14">
        <v>1</v>
      </c>
    </row>
    <row r="15" spans="1:18" ht="30" customHeight="1" x14ac:dyDescent="0.3">
      <c r="A15" s="17" t="s">
        <v>46</v>
      </c>
      <c r="B15" s="17" t="s">
        <v>40</v>
      </c>
      <c r="C15" s="17" t="s">
        <v>47</v>
      </c>
      <c r="D15" s="17" t="s">
        <v>42</v>
      </c>
      <c r="E15" s="18"/>
      <c r="F15" s="18"/>
      <c r="G15" s="18"/>
      <c r="H15" s="17"/>
      <c r="I15" s="18"/>
      <c r="J15" s="17"/>
      <c r="K15" s="18"/>
      <c r="L15" s="18"/>
      <c r="M15" s="18"/>
      <c r="N15" s="18"/>
      <c r="O15" s="18"/>
      <c r="P15" s="18"/>
      <c r="R15">
        <v>1</v>
      </c>
    </row>
    <row r="16" spans="1:18" ht="30" customHeight="1" x14ac:dyDescent="0.3">
      <c r="A16" s="17" t="s">
        <v>52</v>
      </c>
      <c r="B16" s="17" t="s">
        <v>40</v>
      </c>
      <c r="C16" s="17" t="s">
        <v>53</v>
      </c>
      <c r="D16" s="17" t="s">
        <v>42</v>
      </c>
      <c r="E16" s="18"/>
      <c r="F16" s="18"/>
      <c r="G16" s="18"/>
      <c r="H16" s="17"/>
      <c r="I16" s="18"/>
      <c r="J16" s="17"/>
      <c r="K16" s="18"/>
      <c r="L16" s="18"/>
      <c r="M16" s="18"/>
      <c r="N16" s="18"/>
      <c r="O16" s="18"/>
      <c r="P16" s="18"/>
      <c r="R16">
        <v>1</v>
      </c>
    </row>
    <row r="17" spans="1:18" ht="30" customHeight="1" x14ac:dyDescent="0.3">
      <c r="A17" s="17" t="s">
        <v>39</v>
      </c>
      <c r="B17" s="17" t="s">
        <v>40</v>
      </c>
      <c r="C17" s="17" t="s">
        <v>41</v>
      </c>
      <c r="D17" s="17" t="s">
        <v>42</v>
      </c>
      <c r="E17" s="18"/>
      <c r="F17" s="18"/>
      <c r="G17" s="18"/>
      <c r="H17" s="17"/>
      <c r="I17" s="18"/>
      <c r="J17" s="17"/>
      <c r="K17" s="18"/>
      <c r="L17" s="18"/>
      <c r="M17" s="18"/>
      <c r="N17" s="18"/>
      <c r="O17" s="18"/>
      <c r="P17" s="18"/>
      <c r="R17">
        <v>1</v>
      </c>
    </row>
    <row r="18" spans="1:18" ht="30" customHeight="1" x14ac:dyDescent="0.3">
      <c r="A18" s="17" t="s">
        <v>44</v>
      </c>
      <c r="B18" s="17" t="s">
        <v>40</v>
      </c>
      <c r="C18" s="17" t="s">
        <v>45</v>
      </c>
      <c r="D18" s="17" t="s">
        <v>42</v>
      </c>
      <c r="E18" s="18"/>
      <c r="F18" s="18"/>
      <c r="G18" s="18"/>
      <c r="H18" s="17"/>
      <c r="I18" s="18"/>
      <c r="J18" s="17"/>
      <c r="K18" s="18"/>
      <c r="L18" s="18"/>
      <c r="M18" s="18"/>
      <c r="N18" s="18"/>
      <c r="O18" s="18"/>
      <c r="P18" s="18"/>
      <c r="R18">
        <v>1</v>
      </c>
    </row>
    <row r="19" spans="1:18" ht="30" customHeight="1" x14ac:dyDescent="0.3">
      <c r="A19" s="17" t="s">
        <v>48</v>
      </c>
      <c r="B19" s="17" t="s">
        <v>40</v>
      </c>
      <c r="C19" s="17" t="s">
        <v>49</v>
      </c>
      <c r="D19" s="17" t="s">
        <v>42</v>
      </c>
      <c r="E19" s="18"/>
      <c r="F19" s="18"/>
      <c r="G19" s="18"/>
      <c r="H19" s="17"/>
      <c r="I19" s="18"/>
      <c r="J19" s="17"/>
      <c r="K19" s="18"/>
      <c r="L19" s="18"/>
      <c r="M19" s="18"/>
      <c r="N19" s="18"/>
      <c r="O19" s="18"/>
      <c r="P19" s="18"/>
      <c r="R19">
        <v>1</v>
      </c>
    </row>
    <row r="20" spans="1:18" ht="30" customHeight="1" x14ac:dyDescent="0.3">
      <c r="A20" s="17" t="s">
        <v>50</v>
      </c>
      <c r="B20" s="17" t="s">
        <v>40</v>
      </c>
      <c r="C20" s="17" t="s">
        <v>51</v>
      </c>
      <c r="D20" s="17" t="s">
        <v>42</v>
      </c>
      <c r="E20" s="18"/>
      <c r="F20" s="18"/>
      <c r="G20" s="18"/>
      <c r="H20" s="17"/>
      <c r="I20" s="18"/>
      <c r="J20" s="17"/>
      <c r="K20" s="18"/>
      <c r="L20" s="18"/>
      <c r="M20" s="18"/>
      <c r="N20" s="18"/>
      <c r="O20" s="18"/>
      <c r="P20" s="18"/>
      <c r="R20">
        <v>1</v>
      </c>
    </row>
    <row r="21" spans="1:18" ht="30" customHeight="1" x14ac:dyDescent="0.3">
      <c r="A21" s="17" t="s">
        <v>671</v>
      </c>
      <c r="B21" s="17" t="s">
        <v>672</v>
      </c>
      <c r="C21" s="17" t="s">
        <v>673</v>
      </c>
      <c r="D21" s="17" t="s">
        <v>70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R21">
        <v>1</v>
      </c>
    </row>
    <row r="22" spans="1:18" ht="30" customHeight="1" x14ac:dyDescent="0.3">
      <c r="A22" s="17" t="s">
        <v>685</v>
      </c>
      <c r="B22" s="17" t="s">
        <v>686</v>
      </c>
      <c r="C22" s="17" t="s">
        <v>687</v>
      </c>
      <c r="D22" s="17" t="s">
        <v>42</v>
      </c>
      <c r="E22" s="18"/>
      <c r="F22" s="18"/>
      <c r="G22" s="18"/>
      <c r="H22" s="17"/>
      <c r="I22" s="18"/>
      <c r="J22" s="17"/>
      <c r="K22" s="18"/>
      <c r="L22" s="18"/>
      <c r="M22" s="18"/>
      <c r="N22" s="18"/>
      <c r="O22" s="18"/>
      <c r="P22" s="18"/>
      <c r="R22">
        <v>1</v>
      </c>
    </row>
    <row r="23" spans="1:18" ht="30" customHeight="1" x14ac:dyDescent="0.3">
      <c r="A23" s="17" t="s">
        <v>642</v>
      </c>
      <c r="B23" s="17" t="s">
        <v>643</v>
      </c>
      <c r="C23" s="17" t="s">
        <v>644</v>
      </c>
      <c r="D23" s="17" t="s">
        <v>42</v>
      </c>
      <c r="E23" s="18"/>
      <c r="F23" s="18"/>
      <c r="G23" s="18"/>
      <c r="H23" s="17"/>
      <c r="I23" s="18"/>
      <c r="J23" s="17"/>
      <c r="K23" s="18"/>
      <c r="L23" s="18"/>
      <c r="M23" s="18"/>
      <c r="N23" s="18"/>
      <c r="O23" s="18"/>
      <c r="P23" s="18"/>
      <c r="R23">
        <v>1</v>
      </c>
    </row>
    <row r="24" spans="1:18" ht="30" customHeight="1" x14ac:dyDescent="0.3">
      <c r="A24" s="17" t="s">
        <v>645</v>
      </c>
      <c r="B24" s="17" t="s">
        <v>646</v>
      </c>
      <c r="C24" s="17" t="s">
        <v>647</v>
      </c>
      <c r="D24" s="17" t="s">
        <v>42</v>
      </c>
      <c r="E24" s="18"/>
      <c r="F24" s="18"/>
      <c r="G24" s="18"/>
      <c r="H24" s="17"/>
      <c r="I24" s="18"/>
      <c r="J24" s="18"/>
      <c r="K24" s="18"/>
      <c r="L24" s="18"/>
      <c r="M24" s="18"/>
      <c r="N24" s="18"/>
      <c r="O24" s="18"/>
      <c r="P24" s="18"/>
      <c r="R24">
        <v>1</v>
      </c>
    </row>
    <row r="25" spans="1:18" ht="30" customHeight="1" x14ac:dyDescent="0.3">
      <c r="A25" s="17" t="s">
        <v>667</v>
      </c>
      <c r="B25" s="17" t="s">
        <v>668</v>
      </c>
      <c r="C25" s="17" t="s">
        <v>43</v>
      </c>
      <c r="D25" s="17" t="s">
        <v>669</v>
      </c>
      <c r="E25" s="18"/>
      <c r="F25" s="18"/>
      <c r="G25" s="18"/>
      <c r="H25" s="17"/>
      <c r="I25" s="18"/>
      <c r="J25" s="17"/>
      <c r="K25" s="18"/>
      <c r="L25" s="18"/>
      <c r="M25" s="18"/>
      <c r="N25" s="18"/>
      <c r="O25" s="18"/>
      <c r="P25" s="18"/>
      <c r="R25">
        <v>1</v>
      </c>
    </row>
    <row r="26" spans="1:18" ht="30" customHeight="1" x14ac:dyDescent="0.3">
      <c r="A26" s="17" t="s">
        <v>655</v>
      </c>
      <c r="B26" s="17" t="s">
        <v>656</v>
      </c>
      <c r="C26" s="17" t="s">
        <v>657</v>
      </c>
      <c r="D26" s="17" t="s">
        <v>32</v>
      </c>
      <c r="E26" s="18"/>
      <c r="F26" s="18"/>
      <c r="G26" s="18"/>
      <c r="H26" s="18"/>
      <c r="I26" s="18"/>
      <c r="J26" s="17"/>
      <c r="K26" s="18"/>
      <c r="L26" s="18"/>
      <c r="M26" s="18"/>
      <c r="N26" s="18"/>
      <c r="O26" s="18"/>
      <c r="P26" s="18"/>
      <c r="R26">
        <v>1</v>
      </c>
    </row>
    <row r="27" spans="1:18" ht="30" customHeight="1" x14ac:dyDescent="0.3">
      <c r="A27" s="17" t="s">
        <v>82</v>
      </c>
      <c r="B27" s="17" t="s">
        <v>83</v>
      </c>
      <c r="C27" s="17" t="s">
        <v>76</v>
      </c>
      <c r="D27" s="17" t="s">
        <v>42</v>
      </c>
      <c r="E27" s="18"/>
      <c r="F27" s="18"/>
      <c r="G27" s="18"/>
      <c r="H27" s="18"/>
      <c r="I27" s="18"/>
      <c r="J27" s="17"/>
      <c r="K27" s="18"/>
      <c r="L27" s="18"/>
      <c r="M27" s="18"/>
      <c r="N27" s="18"/>
      <c r="O27" s="18"/>
      <c r="P27" s="18"/>
      <c r="R27">
        <v>1</v>
      </c>
    </row>
    <row r="28" spans="1:18" ht="30" customHeight="1" x14ac:dyDescent="0.3">
      <c r="A28" s="17" t="s">
        <v>84</v>
      </c>
      <c r="B28" s="17" t="s">
        <v>85</v>
      </c>
      <c r="C28" s="17" t="s">
        <v>76</v>
      </c>
      <c r="D28" s="17" t="s">
        <v>42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R28">
        <v>1</v>
      </c>
    </row>
    <row r="29" spans="1:18" ht="30" customHeight="1" x14ac:dyDescent="0.3">
      <c r="A29" s="17" t="s">
        <v>639</v>
      </c>
      <c r="B29" s="17" t="s">
        <v>640</v>
      </c>
      <c r="C29" s="17" t="s">
        <v>641</v>
      </c>
      <c r="D29" s="17" t="s">
        <v>42</v>
      </c>
      <c r="E29" s="18"/>
      <c r="F29" s="18"/>
      <c r="G29" s="18"/>
      <c r="H29" s="17"/>
      <c r="I29" s="18"/>
      <c r="J29" s="17"/>
      <c r="K29" s="18"/>
      <c r="L29" s="18"/>
      <c r="M29" s="18"/>
      <c r="N29" s="18"/>
      <c r="O29" s="18"/>
      <c r="P29" s="18"/>
      <c r="R29">
        <v>1</v>
      </c>
    </row>
    <row r="30" spans="1:18" ht="30" customHeight="1" x14ac:dyDescent="0.3">
      <c r="A30" s="17" t="s">
        <v>86</v>
      </c>
      <c r="B30" s="17" t="s">
        <v>87</v>
      </c>
      <c r="C30" s="17" t="s">
        <v>43</v>
      </c>
      <c r="D30" s="17" t="s">
        <v>32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R30">
        <v>1</v>
      </c>
    </row>
    <row r="31" spans="1:18" ht="30" customHeight="1" x14ac:dyDescent="0.3">
      <c r="A31" s="17" t="s">
        <v>705</v>
      </c>
      <c r="B31" s="17" t="s">
        <v>631</v>
      </c>
      <c r="C31" s="17" t="s">
        <v>706</v>
      </c>
      <c r="D31" s="17" t="s">
        <v>633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R31">
        <v>2</v>
      </c>
    </row>
    <row r="32" spans="1:18" ht="30" customHeight="1" x14ac:dyDescent="0.3">
      <c r="A32" s="17" t="s">
        <v>677</v>
      </c>
      <c r="B32" s="17" t="s">
        <v>631</v>
      </c>
      <c r="C32" s="17" t="s">
        <v>678</v>
      </c>
      <c r="D32" s="17" t="s">
        <v>633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R32">
        <v>2</v>
      </c>
    </row>
    <row r="33" spans="1:18" ht="30" customHeight="1" x14ac:dyDescent="0.3">
      <c r="A33" s="17" t="s">
        <v>682</v>
      </c>
      <c r="B33" s="17" t="s">
        <v>631</v>
      </c>
      <c r="C33" s="17" t="s">
        <v>683</v>
      </c>
      <c r="D33" s="17" t="s">
        <v>633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R33">
        <v>2</v>
      </c>
    </row>
    <row r="34" spans="1:18" ht="30" customHeight="1" x14ac:dyDescent="0.3">
      <c r="A34" s="17" t="s">
        <v>658</v>
      </c>
      <c r="B34" s="17" t="s">
        <v>631</v>
      </c>
      <c r="C34" s="17" t="s">
        <v>659</v>
      </c>
      <c r="D34" s="17" t="s">
        <v>633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R34">
        <v>2</v>
      </c>
    </row>
    <row r="35" spans="1:18" ht="30" customHeight="1" x14ac:dyDescent="0.3">
      <c r="A35" s="17" t="s">
        <v>660</v>
      </c>
      <c r="B35" s="17" t="s">
        <v>631</v>
      </c>
      <c r="C35" s="17" t="s">
        <v>661</v>
      </c>
      <c r="D35" s="17" t="s">
        <v>633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R35">
        <v>2</v>
      </c>
    </row>
    <row r="36" spans="1:18" ht="30" customHeight="1" x14ac:dyDescent="0.3">
      <c r="A36" s="17" t="s">
        <v>630</v>
      </c>
      <c r="B36" s="17" t="s">
        <v>631</v>
      </c>
      <c r="C36" s="17" t="s">
        <v>632</v>
      </c>
      <c r="D36" s="17" t="s">
        <v>633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R36">
        <v>2</v>
      </c>
    </row>
    <row r="37" spans="1:18" ht="30" customHeight="1" x14ac:dyDescent="0.3">
      <c r="A37" s="17" t="s">
        <v>696</v>
      </c>
      <c r="B37" s="17" t="s">
        <v>631</v>
      </c>
      <c r="C37" s="17" t="s">
        <v>697</v>
      </c>
      <c r="D37" s="17" t="s">
        <v>633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R37">
        <v>2</v>
      </c>
    </row>
    <row r="38" spans="1:18" ht="30" customHeight="1" x14ac:dyDescent="0.3">
      <c r="A38" s="17" t="s">
        <v>622</v>
      </c>
      <c r="B38" s="17" t="s">
        <v>623</v>
      </c>
      <c r="C38" s="17" t="s">
        <v>624</v>
      </c>
      <c r="D38" s="17" t="s">
        <v>625</v>
      </c>
      <c r="E38" s="18"/>
      <c r="F38" s="18"/>
      <c r="G38" s="18"/>
      <c r="H38" s="17"/>
      <c r="I38" s="18"/>
      <c r="J38" s="17"/>
      <c r="K38" s="18"/>
      <c r="L38" s="18"/>
      <c r="M38" s="18"/>
      <c r="N38" s="18"/>
      <c r="O38" s="18"/>
      <c r="P38" s="18"/>
      <c r="R38">
        <v>1</v>
      </c>
    </row>
    <row r="39" spans="1:18" ht="30" customHeight="1" x14ac:dyDescent="0.3">
      <c r="A39" s="17" t="s">
        <v>626</v>
      </c>
      <c r="B39" s="17" t="s">
        <v>627</v>
      </c>
      <c r="C39" s="17" t="s">
        <v>628</v>
      </c>
      <c r="D39" s="17" t="s">
        <v>629</v>
      </c>
      <c r="E39" s="18"/>
      <c r="F39" s="18"/>
      <c r="G39" s="18"/>
      <c r="H39" s="17"/>
      <c r="I39" s="18"/>
      <c r="J39" s="17"/>
      <c r="K39" s="18"/>
      <c r="L39" s="18"/>
      <c r="M39" s="18"/>
      <c r="N39" s="18"/>
      <c r="O39" s="18"/>
      <c r="P39" s="18"/>
      <c r="R39">
        <v>1</v>
      </c>
    </row>
    <row r="40" spans="1:18" ht="30" customHeight="1" x14ac:dyDescent="0.3">
      <c r="A40" s="17" t="s">
        <v>704</v>
      </c>
      <c r="B40" s="17" t="s">
        <v>25</v>
      </c>
      <c r="C40" s="17" t="s">
        <v>26</v>
      </c>
      <c r="D40" s="17" t="s">
        <v>27</v>
      </c>
      <c r="E40" s="18"/>
      <c r="F40" s="18"/>
      <c r="G40" s="18"/>
      <c r="H40" s="17"/>
      <c r="I40" s="18"/>
      <c r="J40" s="18"/>
      <c r="K40" s="18"/>
      <c r="L40" s="18"/>
      <c r="M40" s="18"/>
      <c r="N40" s="18"/>
      <c r="O40" s="18"/>
      <c r="P40" s="18"/>
      <c r="R40">
        <v>1</v>
      </c>
    </row>
    <row r="41" spans="1:18" ht="30" customHeight="1" x14ac:dyDescent="0.3">
      <c r="A41" s="17" t="s">
        <v>702</v>
      </c>
      <c r="B41" s="17" t="s">
        <v>92</v>
      </c>
      <c r="C41" s="17" t="s">
        <v>93</v>
      </c>
      <c r="D41" s="17" t="s">
        <v>42</v>
      </c>
      <c r="E41" s="18"/>
      <c r="F41" s="18"/>
      <c r="G41" s="18"/>
      <c r="H41" s="18"/>
      <c r="I41" s="18"/>
      <c r="J41" s="17"/>
      <c r="K41" s="18"/>
      <c r="L41" s="18"/>
      <c r="M41" s="18"/>
      <c r="N41" s="18"/>
      <c r="O41" s="18"/>
      <c r="P41" s="18"/>
      <c r="R41">
        <v>1</v>
      </c>
    </row>
    <row r="42" spans="1:18" ht="30" customHeight="1" x14ac:dyDescent="0.3">
      <c r="A42" s="17" t="s">
        <v>708</v>
      </c>
      <c r="B42" s="17" t="s">
        <v>95</v>
      </c>
      <c r="C42" s="17" t="s">
        <v>93</v>
      </c>
      <c r="D42" s="17" t="s">
        <v>42</v>
      </c>
      <c r="E42" s="18"/>
      <c r="F42" s="18"/>
      <c r="G42" s="18"/>
      <c r="H42" s="18"/>
      <c r="I42" s="18"/>
      <c r="J42" s="17"/>
      <c r="K42" s="18"/>
      <c r="L42" s="18"/>
      <c r="M42" s="18"/>
      <c r="N42" s="18"/>
      <c r="O42" s="18"/>
      <c r="P42" s="18"/>
      <c r="R42">
        <v>1</v>
      </c>
    </row>
    <row r="43" spans="1:18" ht="30" customHeight="1" x14ac:dyDescent="0.3">
      <c r="A43" s="17" t="s">
        <v>96</v>
      </c>
      <c r="B43" s="17" t="s">
        <v>97</v>
      </c>
      <c r="C43" s="17" t="s">
        <v>43</v>
      </c>
      <c r="D43" s="17" t="s">
        <v>43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R43">
        <v>1</v>
      </c>
    </row>
    <row r="44" spans="1:18" ht="30" customHeight="1" x14ac:dyDescent="0.3">
      <c r="A44" s="17" t="s">
        <v>98</v>
      </c>
      <c r="B44" s="17" t="s">
        <v>99</v>
      </c>
      <c r="C44" s="17" t="s">
        <v>43</v>
      </c>
      <c r="D44" s="17" t="s">
        <v>43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R44">
        <v>1</v>
      </c>
    </row>
    <row r="45" spans="1:18" ht="30" customHeight="1" x14ac:dyDescent="0.3">
      <c r="A45" s="17" t="s">
        <v>100</v>
      </c>
      <c r="B45" s="17" t="s">
        <v>101</v>
      </c>
      <c r="C45" s="17" t="s">
        <v>102</v>
      </c>
      <c r="D45" s="17" t="s">
        <v>27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R45">
        <v>1</v>
      </c>
    </row>
    <row r="46" spans="1:18" ht="30" customHeight="1" x14ac:dyDescent="0.3">
      <c r="A46" s="17" t="s">
        <v>103</v>
      </c>
      <c r="B46" s="17" t="s">
        <v>101</v>
      </c>
      <c r="C46" s="17" t="s">
        <v>104</v>
      </c>
      <c r="D46" s="17" t="s">
        <v>27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R46">
        <v>1</v>
      </c>
    </row>
    <row r="47" spans="1:18" ht="30" customHeight="1" x14ac:dyDescent="0.3">
      <c r="A47" s="17" t="s">
        <v>105</v>
      </c>
      <c r="B47" s="17" t="s">
        <v>101</v>
      </c>
      <c r="C47" s="17" t="s">
        <v>106</v>
      </c>
      <c r="D47" s="17" t="s">
        <v>27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R47">
        <v>1</v>
      </c>
    </row>
    <row r="48" spans="1:18" ht="30" customHeight="1" x14ac:dyDescent="0.3">
      <c r="A48" s="17" t="s">
        <v>107</v>
      </c>
      <c r="B48" s="17" t="s">
        <v>108</v>
      </c>
      <c r="C48" s="17" t="s">
        <v>43</v>
      </c>
      <c r="D48" s="17" t="s">
        <v>109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R48">
        <v>1</v>
      </c>
    </row>
    <row r="49" spans="1:18" ht="30" customHeight="1" x14ac:dyDescent="0.3">
      <c r="A49" s="17" t="s">
        <v>110</v>
      </c>
      <c r="B49" s="17" t="s">
        <v>111</v>
      </c>
      <c r="C49" s="17" t="s">
        <v>43</v>
      </c>
      <c r="D49" s="17" t="s">
        <v>109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R49">
        <v>1</v>
      </c>
    </row>
    <row r="50" spans="1:18" ht="30" customHeight="1" x14ac:dyDescent="0.3">
      <c r="A50" s="17" t="s">
        <v>112</v>
      </c>
      <c r="B50" s="17" t="s">
        <v>113</v>
      </c>
      <c r="C50" s="17" t="s">
        <v>43</v>
      </c>
      <c r="D50" s="17" t="s">
        <v>109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R50">
        <v>1</v>
      </c>
    </row>
    <row r="51" spans="1:18" ht="30" customHeight="1" x14ac:dyDescent="0.3">
      <c r="A51" s="17" t="s">
        <v>114</v>
      </c>
      <c r="B51" s="17" t="s">
        <v>115</v>
      </c>
      <c r="C51" s="17" t="s">
        <v>43</v>
      </c>
      <c r="D51" s="17" t="s">
        <v>43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R51">
        <v>1</v>
      </c>
    </row>
    <row r="52" spans="1:18" ht="30" customHeight="1" x14ac:dyDescent="0.3">
      <c r="A52" s="17" t="s">
        <v>116</v>
      </c>
      <c r="B52" s="17" t="s">
        <v>117</v>
      </c>
      <c r="C52" s="17" t="s">
        <v>118</v>
      </c>
      <c r="D52" s="17" t="s">
        <v>119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R52">
        <v>1</v>
      </c>
    </row>
    <row r="53" spans="1:18" ht="30" customHeight="1" x14ac:dyDescent="0.3">
      <c r="A53" s="17" t="s">
        <v>120</v>
      </c>
      <c r="B53" s="17" t="s">
        <v>121</v>
      </c>
      <c r="C53" s="17" t="s">
        <v>122</v>
      </c>
      <c r="D53" s="17" t="s">
        <v>27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R53">
        <v>1</v>
      </c>
    </row>
    <row r="54" spans="1:18" ht="30" customHeight="1" x14ac:dyDescent="0.3">
      <c r="A54" s="17" t="s">
        <v>123</v>
      </c>
      <c r="B54" s="17" t="s">
        <v>121</v>
      </c>
      <c r="C54" s="17" t="s">
        <v>124</v>
      </c>
      <c r="D54" s="17" t="s">
        <v>27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R54">
        <v>1</v>
      </c>
    </row>
    <row r="55" spans="1:18" ht="30" customHeight="1" x14ac:dyDescent="0.3">
      <c r="A55" s="17" t="s">
        <v>125</v>
      </c>
      <c r="B55" s="17" t="s">
        <v>126</v>
      </c>
      <c r="C55" s="17" t="s">
        <v>122</v>
      </c>
      <c r="D55" s="17" t="s">
        <v>27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R55">
        <v>1</v>
      </c>
    </row>
    <row r="56" spans="1:18" ht="30" customHeight="1" x14ac:dyDescent="0.3">
      <c r="A56" s="17" t="s">
        <v>127</v>
      </c>
      <c r="B56" s="17" t="s">
        <v>126</v>
      </c>
      <c r="C56" s="17" t="s">
        <v>124</v>
      </c>
      <c r="D56" s="17" t="s">
        <v>27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R56">
        <v>1</v>
      </c>
    </row>
    <row r="57" spans="1:18" ht="30" customHeight="1" x14ac:dyDescent="0.3">
      <c r="A57" s="17" t="s">
        <v>128</v>
      </c>
      <c r="B57" s="17" t="s">
        <v>129</v>
      </c>
      <c r="C57" s="17" t="s">
        <v>130</v>
      </c>
      <c r="D57" s="17" t="s">
        <v>32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R57">
        <v>1</v>
      </c>
    </row>
    <row r="58" spans="1:18" ht="30" customHeight="1" x14ac:dyDescent="0.3">
      <c r="A58" s="17" t="s">
        <v>131</v>
      </c>
      <c r="B58" s="17" t="s">
        <v>129</v>
      </c>
      <c r="C58" s="17" t="s">
        <v>132</v>
      </c>
      <c r="D58" s="17" t="s">
        <v>32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R58">
        <v>1</v>
      </c>
    </row>
    <row r="59" spans="1:18" ht="30" customHeight="1" x14ac:dyDescent="0.3">
      <c r="A59" s="17" t="s">
        <v>133</v>
      </c>
      <c r="B59" s="17" t="s">
        <v>129</v>
      </c>
      <c r="C59" s="17" t="s">
        <v>134</v>
      </c>
      <c r="D59" s="17" t="s">
        <v>32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R59">
        <v>1</v>
      </c>
    </row>
    <row r="60" spans="1:18" ht="30" customHeight="1" x14ac:dyDescent="0.3">
      <c r="A60" s="17" t="s">
        <v>135</v>
      </c>
      <c r="B60" s="17" t="s">
        <v>129</v>
      </c>
      <c r="C60" s="17" t="s">
        <v>136</v>
      </c>
      <c r="D60" s="17" t="s">
        <v>32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R60">
        <v>1</v>
      </c>
    </row>
    <row r="61" spans="1:18" ht="30" customHeight="1" x14ac:dyDescent="0.3">
      <c r="A61" s="17" t="s">
        <v>137</v>
      </c>
      <c r="B61" s="17" t="s">
        <v>138</v>
      </c>
      <c r="C61" s="17" t="s">
        <v>139</v>
      </c>
      <c r="D61" s="17" t="s">
        <v>109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R61">
        <v>1</v>
      </c>
    </row>
    <row r="62" spans="1:18" ht="30" customHeight="1" x14ac:dyDescent="0.3">
      <c r="A62" s="17" t="s">
        <v>140</v>
      </c>
      <c r="B62" s="17" t="s">
        <v>138</v>
      </c>
      <c r="C62" s="17" t="s">
        <v>141</v>
      </c>
      <c r="D62" s="17" t="s">
        <v>109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R62">
        <v>1</v>
      </c>
    </row>
    <row r="63" spans="1:18" ht="30" customHeight="1" x14ac:dyDescent="0.3">
      <c r="A63" s="17" t="s">
        <v>142</v>
      </c>
      <c r="B63" s="17" t="s">
        <v>138</v>
      </c>
      <c r="C63" s="17" t="s">
        <v>143</v>
      </c>
      <c r="D63" s="17" t="s">
        <v>109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R63">
        <v>1</v>
      </c>
    </row>
    <row r="64" spans="1:18" ht="30" customHeight="1" x14ac:dyDescent="0.3">
      <c r="A64" s="17" t="s">
        <v>144</v>
      </c>
      <c r="B64" s="17" t="s">
        <v>138</v>
      </c>
      <c r="C64" s="17" t="s">
        <v>145</v>
      </c>
      <c r="D64" s="17" t="s">
        <v>109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R64">
        <v>1</v>
      </c>
    </row>
    <row r="65" spans="1:18" ht="30" customHeight="1" x14ac:dyDescent="0.3">
      <c r="A65" s="17" t="s">
        <v>146</v>
      </c>
      <c r="B65" s="17" t="s">
        <v>147</v>
      </c>
      <c r="C65" s="17" t="s">
        <v>139</v>
      </c>
      <c r="D65" s="17" t="s">
        <v>109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R65">
        <v>1</v>
      </c>
    </row>
    <row r="66" spans="1:18" ht="30" customHeight="1" x14ac:dyDescent="0.3">
      <c r="A66" s="17" t="s">
        <v>148</v>
      </c>
      <c r="B66" s="17" t="s">
        <v>147</v>
      </c>
      <c r="C66" s="17" t="s">
        <v>141</v>
      </c>
      <c r="D66" s="17" t="s">
        <v>109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R66">
        <v>1</v>
      </c>
    </row>
    <row r="67" spans="1:18" ht="30" customHeight="1" x14ac:dyDescent="0.3">
      <c r="A67" s="17" t="s">
        <v>149</v>
      </c>
      <c r="B67" s="17" t="s">
        <v>147</v>
      </c>
      <c r="C67" s="17" t="s">
        <v>143</v>
      </c>
      <c r="D67" s="17" t="s">
        <v>109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R67">
        <v>1</v>
      </c>
    </row>
    <row r="68" spans="1:18" ht="30" customHeight="1" x14ac:dyDescent="0.3">
      <c r="A68" s="17" t="s">
        <v>150</v>
      </c>
      <c r="B68" s="17" t="s">
        <v>147</v>
      </c>
      <c r="C68" s="17" t="s">
        <v>145</v>
      </c>
      <c r="D68" s="17" t="s">
        <v>109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R68">
        <v>1</v>
      </c>
    </row>
    <row r="69" spans="1:18" ht="30" customHeight="1" x14ac:dyDescent="0.3">
      <c r="A69" s="17" t="s">
        <v>151</v>
      </c>
      <c r="B69" s="17" t="s">
        <v>152</v>
      </c>
      <c r="C69" s="17" t="s">
        <v>139</v>
      </c>
      <c r="D69" s="17" t="s">
        <v>57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R69">
        <v>1</v>
      </c>
    </row>
    <row r="70" spans="1:18" ht="30" customHeight="1" x14ac:dyDescent="0.3">
      <c r="A70" s="17" t="s">
        <v>153</v>
      </c>
      <c r="B70" s="17" t="s">
        <v>152</v>
      </c>
      <c r="C70" s="17" t="s">
        <v>141</v>
      </c>
      <c r="D70" s="17" t="s">
        <v>57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R70">
        <v>1</v>
      </c>
    </row>
    <row r="71" spans="1:18" ht="30" customHeight="1" x14ac:dyDescent="0.3">
      <c r="A71" s="17" t="s">
        <v>154</v>
      </c>
      <c r="B71" s="17" t="s">
        <v>152</v>
      </c>
      <c r="C71" s="17" t="s">
        <v>143</v>
      </c>
      <c r="D71" s="17" t="s">
        <v>57</v>
      </c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R71">
        <v>1</v>
      </c>
    </row>
    <row r="72" spans="1:18" ht="30" customHeight="1" x14ac:dyDescent="0.3">
      <c r="A72" s="17" t="s">
        <v>155</v>
      </c>
      <c r="B72" s="17" t="s">
        <v>152</v>
      </c>
      <c r="C72" s="17" t="s">
        <v>145</v>
      </c>
      <c r="D72" s="17" t="s">
        <v>57</v>
      </c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R72">
        <v>1</v>
      </c>
    </row>
    <row r="73" spans="1:18" ht="30" customHeight="1" x14ac:dyDescent="0.3">
      <c r="A73" s="17" t="s">
        <v>156</v>
      </c>
      <c r="B73" s="17" t="s">
        <v>157</v>
      </c>
      <c r="C73" s="17" t="s">
        <v>158</v>
      </c>
      <c r="D73" s="17" t="s">
        <v>32</v>
      </c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R73">
        <v>1</v>
      </c>
    </row>
    <row r="74" spans="1:18" ht="30" customHeight="1" x14ac:dyDescent="0.3">
      <c r="A74" s="17" t="s">
        <v>159</v>
      </c>
      <c r="B74" s="17" t="s">
        <v>157</v>
      </c>
      <c r="C74" s="17" t="s">
        <v>160</v>
      </c>
      <c r="D74" s="17" t="s">
        <v>32</v>
      </c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R74">
        <v>1</v>
      </c>
    </row>
    <row r="75" spans="1:18" ht="30" customHeight="1" x14ac:dyDescent="0.3">
      <c r="A75" s="17" t="s">
        <v>161</v>
      </c>
      <c r="B75" s="17" t="s">
        <v>157</v>
      </c>
      <c r="C75" s="17" t="s">
        <v>162</v>
      </c>
      <c r="D75" s="17" t="s">
        <v>32</v>
      </c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R75">
        <v>1</v>
      </c>
    </row>
    <row r="76" spans="1:18" ht="30" customHeight="1" x14ac:dyDescent="0.3">
      <c r="A76" s="17" t="s">
        <v>163</v>
      </c>
      <c r="B76" s="17" t="s">
        <v>157</v>
      </c>
      <c r="C76" s="17" t="s">
        <v>164</v>
      </c>
      <c r="D76" s="17" t="s">
        <v>32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R76">
        <v>1</v>
      </c>
    </row>
    <row r="77" spans="1:18" ht="30" customHeight="1" x14ac:dyDescent="0.3">
      <c r="A77" s="17" t="s">
        <v>165</v>
      </c>
      <c r="B77" s="17" t="s">
        <v>166</v>
      </c>
      <c r="C77" s="17" t="s">
        <v>167</v>
      </c>
      <c r="D77" s="17" t="s">
        <v>32</v>
      </c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R77">
        <v>1</v>
      </c>
    </row>
    <row r="78" spans="1:18" ht="30" customHeight="1" x14ac:dyDescent="0.3">
      <c r="A78" s="17" t="s">
        <v>168</v>
      </c>
      <c r="B78" s="17" t="s">
        <v>169</v>
      </c>
      <c r="C78" s="17" t="s">
        <v>170</v>
      </c>
      <c r="D78" s="17" t="s">
        <v>109</v>
      </c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R78">
        <v>1</v>
      </c>
    </row>
    <row r="79" spans="1:18" ht="30" customHeight="1" x14ac:dyDescent="0.3">
      <c r="A79" s="17" t="s">
        <v>171</v>
      </c>
      <c r="B79" s="17" t="s">
        <v>172</v>
      </c>
      <c r="C79" s="17" t="s">
        <v>170</v>
      </c>
      <c r="D79" s="17" t="s">
        <v>109</v>
      </c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R79">
        <v>1</v>
      </c>
    </row>
    <row r="80" spans="1:18" ht="30" customHeight="1" x14ac:dyDescent="0.3">
      <c r="A80" s="17" t="s">
        <v>173</v>
      </c>
      <c r="B80" s="17" t="s">
        <v>174</v>
      </c>
      <c r="C80" s="17" t="s">
        <v>170</v>
      </c>
      <c r="D80" s="17" t="s">
        <v>109</v>
      </c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R80">
        <v>1</v>
      </c>
    </row>
    <row r="81" spans="1:18" ht="30" customHeight="1" x14ac:dyDescent="0.3">
      <c r="A81" s="17" t="s">
        <v>175</v>
      </c>
      <c r="B81" s="17" t="s">
        <v>176</v>
      </c>
      <c r="C81" s="17" t="s">
        <v>177</v>
      </c>
      <c r="D81" s="17" t="s">
        <v>32</v>
      </c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R81">
        <v>1</v>
      </c>
    </row>
    <row r="82" spans="1:18" ht="30" customHeight="1" x14ac:dyDescent="0.3">
      <c r="A82" s="17" t="s">
        <v>178</v>
      </c>
      <c r="B82" s="17" t="s">
        <v>179</v>
      </c>
      <c r="C82" s="17" t="s">
        <v>180</v>
      </c>
      <c r="D82" s="17" t="s">
        <v>57</v>
      </c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R82">
        <v>1</v>
      </c>
    </row>
    <row r="83" spans="1:18" ht="30" customHeight="1" x14ac:dyDescent="0.3">
      <c r="A83" s="17" t="s">
        <v>181</v>
      </c>
      <c r="B83" s="17" t="s">
        <v>182</v>
      </c>
      <c r="C83" s="17" t="s">
        <v>43</v>
      </c>
      <c r="D83" s="17" t="s">
        <v>183</v>
      </c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R83">
        <v>1</v>
      </c>
    </row>
    <row r="84" spans="1:18" ht="30" customHeight="1" x14ac:dyDescent="0.3">
      <c r="A84" s="17" t="s">
        <v>184</v>
      </c>
      <c r="B84" s="17" t="s">
        <v>185</v>
      </c>
      <c r="C84" s="17" t="s">
        <v>186</v>
      </c>
      <c r="D84" s="17" t="s">
        <v>187</v>
      </c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R84">
        <v>1</v>
      </c>
    </row>
    <row r="85" spans="1:18" ht="30" customHeight="1" x14ac:dyDescent="0.3">
      <c r="A85" s="17" t="s">
        <v>188</v>
      </c>
      <c r="B85" s="17" t="s">
        <v>189</v>
      </c>
      <c r="C85" s="17" t="s">
        <v>190</v>
      </c>
      <c r="D85" s="17" t="s">
        <v>32</v>
      </c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R85">
        <v>1</v>
      </c>
    </row>
    <row r="86" spans="1:18" ht="30" customHeight="1" x14ac:dyDescent="0.3">
      <c r="A86" s="17" t="s">
        <v>191</v>
      </c>
      <c r="B86" s="17" t="s">
        <v>192</v>
      </c>
      <c r="C86" s="17" t="s">
        <v>193</v>
      </c>
      <c r="D86" s="17" t="s">
        <v>32</v>
      </c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R86">
        <v>1</v>
      </c>
    </row>
    <row r="87" spans="1:18" ht="30" customHeight="1" x14ac:dyDescent="0.3">
      <c r="A87" s="17" t="s">
        <v>194</v>
      </c>
      <c r="B87" s="17" t="s">
        <v>195</v>
      </c>
      <c r="C87" s="17" t="s">
        <v>193</v>
      </c>
      <c r="D87" s="17" t="s">
        <v>109</v>
      </c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R87">
        <v>1</v>
      </c>
    </row>
    <row r="88" spans="1:18" ht="30" customHeight="1" x14ac:dyDescent="0.3">
      <c r="A88" s="17" t="s">
        <v>196</v>
      </c>
      <c r="B88" s="17" t="s">
        <v>197</v>
      </c>
      <c r="C88" s="17" t="s">
        <v>198</v>
      </c>
      <c r="D88" s="17" t="s">
        <v>27</v>
      </c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R88">
        <v>2</v>
      </c>
    </row>
    <row r="89" spans="1:18" ht="30" customHeight="1" x14ac:dyDescent="0.3">
      <c r="A89" s="17" t="s">
        <v>199</v>
      </c>
      <c r="B89" s="17" t="s">
        <v>200</v>
      </c>
      <c r="C89" s="17" t="s">
        <v>198</v>
      </c>
      <c r="D89" s="17" t="s">
        <v>27</v>
      </c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R89">
        <v>2</v>
      </c>
    </row>
    <row r="90" spans="1:18" ht="30" customHeight="1" x14ac:dyDescent="0.3">
      <c r="A90" s="17" t="s">
        <v>201</v>
      </c>
      <c r="B90" s="17" t="s">
        <v>202</v>
      </c>
      <c r="C90" s="17" t="s">
        <v>203</v>
      </c>
      <c r="D90" s="17" t="s">
        <v>32</v>
      </c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R90">
        <v>1</v>
      </c>
    </row>
    <row r="91" spans="1:18" ht="30" customHeight="1" x14ac:dyDescent="0.3">
      <c r="A91" s="17" t="s">
        <v>204</v>
      </c>
      <c r="B91" s="17" t="s">
        <v>205</v>
      </c>
      <c r="C91" s="17" t="s">
        <v>206</v>
      </c>
      <c r="D91" s="17" t="s">
        <v>207</v>
      </c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R91">
        <v>3</v>
      </c>
    </row>
    <row r="92" spans="1:18" ht="30" customHeight="1" x14ac:dyDescent="0.3">
      <c r="A92" s="17" t="s">
        <v>208</v>
      </c>
      <c r="B92" s="17" t="s">
        <v>209</v>
      </c>
      <c r="C92" s="17" t="s">
        <v>43</v>
      </c>
      <c r="D92" s="17" t="s">
        <v>43</v>
      </c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R92">
        <v>1</v>
      </c>
    </row>
    <row r="93" spans="1:18" ht="30" customHeight="1" x14ac:dyDescent="0.3">
      <c r="A93" s="17" t="s">
        <v>210</v>
      </c>
      <c r="B93" s="17" t="s">
        <v>211</v>
      </c>
      <c r="C93" s="17" t="s">
        <v>43</v>
      </c>
      <c r="D93" s="17" t="s">
        <v>43</v>
      </c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R93">
        <v>1</v>
      </c>
    </row>
    <row r="94" spans="1:18" ht="30" customHeight="1" x14ac:dyDescent="0.3">
      <c r="A94" s="17" t="s">
        <v>212</v>
      </c>
      <c r="B94" s="17" t="s">
        <v>213</v>
      </c>
      <c r="C94" s="17" t="s">
        <v>214</v>
      </c>
      <c r="D94" s="17" t="s">
        <v>27</v>
      </c>
      <c r="E94" s="18"/>
      <c r="F94" s="18"/>
      <c r="G94" s="18"/>
      <c r="H94" s="18"/>
      <c r="I94" s="18"/>
      <c r="J94" s="18"/>
      <c r="K94" s="18"/>
      <c r="L94" s="18"/>
      <c r="M94" s="90"/>
      <c r="N94" s="90"/>
      <c r="O94" s="90"/>
      <c r="P94" s="18"/>
      <c r="R94">
        <v>1</v>
      </c>
    </row>
    <row r="95" spans="1:18" ht="30" customHeight="1" x14ac:dyDescent="0.3">
      <c r="A95" s="17" t="s">
        <v>215</v>
      </c>
      <c r="B95" s="17" t="s">
        <v>216</v>
      </c>
      <c r="C95" s="17" t="s">
        <v>43</v>
      </c>
      <c r="D95" s="17" t="s">
        <v>109</v>
      </c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R95">
        <v>1</v>
      </c>
    </row>
    <row r="96" spans="1:18" ht="30" customHeight="1" x14ac:dyDescent="0.3">
      <c r="A96" s="17" t="s">
        <v>217</v>
      </c>
      <c r="B96" s="17" t="s">
        <v>218</v>
      </c>
      <c r="C96" s="17" t="s">
        <v>43</v>
      </c>
      <c r="D96" s="17" t="s">
        <v>109</v>
      </c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R96">
        <v>1</v>
      </c>
    </row>
    <row r="97" spans="1:18" ht="30" customHeight="1" x14ac:dyDescent="0.3">
      <c r="A97" s="17" t="s">
        <v>219</v>
      </c>
      <c r="B97" s="17" t="s">
        <v>220</v>
      </c>
      <c r="C97" s="17" t="s">
        <v>43</v>
      </c>
      <c r="D97" s="17" t="s">
        <v>109</v>
      </c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R97">
        <v>1</v>
      </c>
    </row>
    <row r="98" spans="1:18" ht="30" customHeight="1" x14ac:dyDescent="0.3">
      <c r="A98" s="17" t="s">
        <v>221</v>
      </c>
      <c r="B98" s="17" t="s">
        <v>111</v>
      </c>
      <c r="C98" s="17" t="s">
        <v>43</v>
      </c>
      <c r="D98" s="17" t="s">
        <v>109</v>
      </c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R98">
        <v>1</v>
      </c>
    </row>
    <row r="99" spans="1:18" ht="30" customHeight="1" x14ac:dyDescent="0.3">
      <c r="A99" s="17" t="s">
        <v>222</v>
      </c>
      <c r="B99" s="17" t="s">
        <v>223</v>
      </c>
      <c r="C99" s="17" t="s">
        <v>43</v>
      </c>
      <c r="D99" s="17" t="s">
        <v>43</v>
      </c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R99">
        <v>1</v>
      </c>
    </row>
    <row r="100" spans="1:18" ht="30" customHeight="1" x14ac:dyDescent="0.3">
      <c r="A100" s="17" t="s">
        <v>224</v>
      </c>
      <c r="B100" s="17" t="s">
        <v>117</v>
      </c>
      <c r="C100" s="17" t="s">
        <v>118</v>
      </c>
      <c r="D100" s="17" t="s">
        <v>119</v>
      </c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R100">
        <v>1</v>
      </c>
    </row>
    <row r="101" spans="1:18" ht="30" customHeight="1" x14ac:dyDescent="0.3">
      <c r="A101" s="17" t="s">
        <v>225</v>
      </c>
      <c r="B101" s="17" t="s">
        <v>121</v>
      </c>
      <c r="C101" s="17" t="s">
        <v>124</v>
      </c>
      <c r="D101" s="17" t="s">
        <v>27</v>
      </c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R101">
        <v>1</v>
      </c>
    </row>
    <row r="102" spans="1:18" ht="30" customHeight="1" x14ac:dyDescent="0.3">
      <c r="A102" s="17" t="s">
        <v>226</v>
      </c>
      <c r="B102" s="17" t="s">
        <v>227</v>
      </c>
      <c r="C102" s="17" t="s">
        <v>43</v>
      </c>
      <c r="D102" s="17" t="s">
        <v>119</v>
      </c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R102">
        <v>2</v>
      </c>
    </row>
    <row r="103" spans="1:18" ht="30" customHeight="1" x14ac:dyDescent="0.3">
      <c r="A103" s="17" t="s">
        <v>228</v>
      </c>
      <c r="B103" s="17" t="s">
        <v>229</v>
      </c>
      <c r="C103" s="17" t="s">
        <v>43</v>
      </c>
      <c r="D103" s="17" t="s">
        <v>119</v>
      </c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R103">
        <v>2</v>
      </c>
    </row>
    <row r="104" spans="1:18" ht="30" customHeight="1" x14ac:dyDescent="0.3">
      <c r="A104" s="17" t="s">
        <v>230</v>
      </c>
      <c r="B104" s="17" t="s">
        <v>231</v>
      </c>
      <c r="C104" s="17" t="s">
        <v>232</v>
      </c>
      <c r="D104" s="17" t="s">
        <v>57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R104">
        <v>1</v>
      </c>
    </row>
    <row r="105" spans="1:18" ht="30" customHeight="1" x14ac:dyDescent="0.3">
      <c r="A105" s="17" t="s">
        <v>233</v>
      </c>
      <c r="B105" s="17" t="s">
        <v>234</v>
      </c>
      <c r="C105" s="17" t="s">
        <v>43</v>
      </c>
      <c r="D105" s="17" t="s">
        <v>27</v>
      </c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R105">
        <v>1</v>
      </c>
    </row>
    <row r="106" spans="1:18" ht="30" customHeight="1" x14ac:dyDescent="0.3">
      <c r="A106" s="17" t="s">
        <v>235</v>
      </c>
      <c r="B106" s="17" t="s">
        <v>236</v>
      </c>
      <c r="C106" s="17" t="s">
        <v>237</v>
      </c>
      <c r="D106" s="17" t="s">
        <v>27</v>
      </c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R106">
        <v>1</v>
      </c>
    </row>
    <row r="107" spans="1:18" ht="30" customHeight="1" x14ac:dyDescent="0.3">
      <c r="A107" s="17" t="s">
        <v>238</v>
      </c>
      <c r="B107" s="17" t="s">
        <v>239</v>
      </c>
      <c r="C107" s="17" t="s">
        <v>43</v>
      </c>
      <c r="D107" s="17" t="s">
        <v>109</v>
      </c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R107">
        <v>2</v>
      </c>
    </row>
    <row r="108" spans="1:18" ht="30" customHeight="1" x14ac:dyDescent="0.3">
      <c r="A108" s="17" t="s">
        <v>240</v>
      </c>
      <c r="B108" s="17" t="s">
        <v>129</v>
      </c>
      <c r="C108" s="17" t="s">
        <v>134</v>
      </c>
      <c r="D108" s="17" t="s">
        <v>32</v>
      </c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R108">
        <v>1</v>
      </c>
    </row>
    <row r="109" spans="1:18" ht="30" customHeight="1" x14ac:dyDescent="0.3">
      <c r="A109" s="17" t="s">
        <v>241</v>
      </c>
      <c r="B109" s="17" t="s">
        <v>129</v>
      </c>
      <c r="C109" s="17" t="s">
        <v>136</v>
      </c>
      <c r="D109" s="17" t="s">
        <v>32</v>
      </c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R109">
        <v>1</v>
      </c>
    </row>
    <row r="110" spans="1:18" ht="30" customHeight="1" x14ac:dyDescent="0.3">
      <c r="A110" s="17" t="s">
        <v>242</v>
      </c>
      <c r="B110" s="17" t="s">
        <v>138</v>
      </c>
      <c r="C110" s="17" t="s">
        <v>143</v>
      </c>
      <c r="D110" s="17" t="s">
        <v>109</v>
      </c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R110">
        <v>1</v>
      </c>
    </row>
    <row r="111" spans="1:18" ht="30" customHeight="1" x14ac:dyDescent="0.3">
      <c r="A111" s="17" t="s">
        <v>243</v>
      </c>
      <c r="B111" s="17" t="s">
        <v>138</v>
      </c>
      <c r="C111" s="17" t="s">
        <v>145</v>
      </c>
      <c r="D111" s="17" t="s">
        <v>109</v>
      </c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R111">
        <v>1</v>
      </c>
    </row>
    <row r="112" spans="1:18" ht="30" customHeight="1" x14ac:dyDescent="0.3">
      <c r="A112" s="17" t="s">
        <v>244</v>
      </c>
      <c r="B112" s="17" t="s">
        <v>147</v>
      </c>
      <c r="C112" s="17" t="s">
        <v>143</v>
      </c>
      <c r="D112" s="17" t="s">
        <v>109</v>
      </c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R112">
        <v>1</v>
      </c>
    </row>
    <row r="113" spans="1:18" ht="30" customHeight="1" x14ac:dyDescent="0.3">
      <c r="A113" s="17" t="s">
        <v>245</v>
      </c>
      <c r="B113" s="17" t="s">
        <v>147</v>
      </c>
      <c r="C113" s="17" t="s">
        <v>145</v>
      </c>
      <c r="D113" s="17" t="s">
        <v>109</v>
      </c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R113">
        <v>1</v>
      </c>
    </row>
    <row r="114" spans="1:18" ht="30" customHeight="1" x14ac:dyDescent="0.3">
      <c r="A114" s="17" t="s">
        <v>246</v>
      </c>
      <c r="B114" s="17" t="s">
        <v>152</v>
      </c>
      <c r="C114" s="17" t="s">
        <v>143</v>
      </c>
      <c r="D114" s="17" t="s">
        <v>57</v>
      </c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R114">
        <v>1</v>
      </c>
    </row>
    <row r="115" spans="1:18" ht="30" customHeight="1" x14ac:dyDescent="0.3">
      <c r="A115" s="17" t="s">
        <v>247</v>
      </c>
      <c r="B115" s="17" t="s">
        <v>152</v>
      </c>
      <c r="C115" s="17" t="s">
        <v>145</v>
      </c>
      <c r="D115" s="17" t="s">
        <v>57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R115">
        <v>1</v>
      </c>
    </row>
    <row r="116" spans="1:18" ht="30" customHeight="1" x14ac:dyDescent="0.3">
      <c r="A116" s="17" t="s">
        <v>248</v>
      </c>
      <c r="B116" s="17" t="s">
        <v>157</v>
      </c>
      <c r="C116" s="17" t="s">
        <v>162</v>
      </c>
      <c r="D116" s="17" t="s">
        <v>32</v>
      </c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R116">
        <v>1</v>
      </c>
    </row>
    <row r="117" spans="1:18" ht="30" customHeight="1" x14ac:dyDescent="0.3">
      <c r="A117" s="17" t="s">
        <v>249</v>
      </c>
      <c r="B117" s="17" t="s">
        <v>157</v>
      </c>
      <c r="C117" s="17" t="s">
        <v>164</v>
      </c>
      <c r="D117" s="17" t="s">
        <v>32</v>
      </c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R117">
        <v>1</v>
      </c>
    </row>
    <row r="118" spans="1:18" ht="30" customHeight="1" x14ac:dyDescent="0.3">
      <c r="A118" s="17" t="s">
        <v>250</v>
      </c>
      <c r="B118" s="17" t="s">
        <v>166</v>
      </c>
      <c r="C118" s="17" t="s">
        <v>167</v>
      </c>
      <c r="D118" s="17" t="s">
        <v>32</v>
      </c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R118">
        <v>1</v>
      </c>
    </row>
    <row r="119" spans="1:18" ht="30" customHeight="1" x14ac:dyDescent="0.3">
      <c r="A119" s="17" t="s">
        <v>251</v>
      </c>
      <c r="B119" s="17" t="s">
        <v>169</v>
      </c>
      <c r="C119" s="17" t="s">
        <v>170</v>
      </c>
      <c r="D119" s="17" t="s">
        <v>109</v>
      </c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R119">
        <v>1</v>
      </c>
    </row>
    <row r="120" spans="1:18" ht="30" customHeight="1" x14ac:dyDescent="0.3">
      <c r="A120" s="17" t="s">
        <v>252</v>
      </c>
      <c r="B120" s="17" t="s">
        <v>172</v>
      </c>
      <c r="C120" s="17" t="s">
        <v>170</v>
      </c>
      <c r="D120" s="17" t="s">
        <v>109</v>
      </c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R120">
        <v>1</v>
      </c>
    </row>
    <row r="121" spans="1:18" ht="30" customHeight="1" x14ac:dyDescent="0.3">
      <c r="A121" s="17" t="s">
        <v>253</v>
      </c>
      <c r="B121" s="17" t="s">
        <v>174</v>
      </c>
      <c r="C121" s="17" t="s">
        <v>170</v>
      </c>
      <c r="D121" s="17" t="s">
        <v>109</v>
      </c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R121">
        <v>1</v>
      </c>
    </row>
    <row r="122" spans="1:18" ht="30" customHeight="1" x14ac:dyDescent="0.3">
      <c r="A122" s="17" t="s">
        <v>254</v>
      </c>
      <c r="B122" s="17" t="s">
        <v>176</v>
      </c>
      <c r="C122" s="17" t="s">
        <v>177</v>
      </c>
      <c r="D122" s="17" t="s">
        <v>32</v>
      </c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R122">
        <v>1</v>
      </c>
    </row>
    <row r="123" spans="1:18" ht="30" customHeight="1" x14ac:dyDescent="0.3">
      <c r="A123" s="17" t="s">
        <v>255</v>
      </c>
      <c r="B123" s="17" t="s">
        <v>179</v>
      </c>
      <c r="C123" s="17" t="s">
        <v>180</v>
      </c>
      <c r="D123" s="17" t="s">
        <v>57</v>
      </c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R123">
        <v>1</v>
      </c>
    </row>
    <row r="124" spans="1:18" ht="30" customHeight="1" x14ac:dyDescent="0.3">
      <c r="A124" s="17" t="s">
        <v>256</v>
      </c>
      <c r="B124" s="17" t="s">
        <v>182</v>
      </c>
      <c r="C124" s="17" t="s">
        <v>43</v>
      </c>
      <c r="D124" s="17" t="s">
        <v>183</v>
      </c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R124">
        <v>1</v>
      </c>
    </row>
    <row r="125" spans="1:18" ht="30" customHeight="1" x14ac:dyDescent="0.3">
      <c r="A125" s="17" t="s">
        <v>257</v>
      </c>
      <c r="B125" s="17" t="s">
        <v>185</v>
      </c>
      <c r="C125" s="17" t="s">
        <v>186</v>
      </c>
      <c r="D125" s="17" t="s">
        <v>187</v>
      </c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R125">
        <v>1</v>
      </c>
    </row>
    <row r="126" spans="1:18" ht="30" customHeight="1" x14ac:dyDescent="0.3">
      <c r="A126" s="17" t="s">
        <v>258</v>
      </c>
      <c r="B126" s="17" t="s">
        <v>189</v>
      </c>
      <c r="C126" s="17" t="s">
        <v>190</v>
      </c>
      <c r="D126" s="17" t="s">
        <v>32</v>
      </c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R126">
        <v>1</v>
      </c>
    </row>
    <row r="127" spans="1:18" ht="30" customHeight="1" x14ac:dyDescent="0.3">
      <c r="A127" s="17" t="s">
        <v>259</v>
      </c>
      <c r="B127" s="17" t="s">
        <v>260</v>
      </c>
      <c r="C127" s="17" t="s">
        <v>261</v>
      </c>
      <c r="D127" s="17" t="s">
        <v>32</v>
      </c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R127">
        <v>1</v>
      </c>
    </row>
    <row r="128" spans="1:18" ht="30" customHeight="1" x14ac:dyDescent="0.3">
      <c r="A128" s="17" t="s">
        <v>262</v>
      </c>
      <c r="B128" s="17" t="s">
        <v>192</v>
      </c>
      <c r="C128" s="17" t="s">
        <v>193</v>
      </c>
      <c r="D128" s="17" t="s">
        <v>32</v>
      </c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R128">
        <v>1</v>
      </c>
    </row>
    <row r="129" spans="1:18" ht="30" customHeight="1" x14ac:dyDescent="0.3">
      <c r="A129" s="17" t="s">
        <v>263</v>
      </c>
      <c r="B129" s="17" t="s">
        <v>195</v>
      </c>
      <c r="C129" s="17" t="s">
        <v>193</v>
      </c>
      <c r="D129" s="17" t="s">
        <v>109</v>
      </c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R129">
        <v>1</v>
      </c>
    </row>
    <row r="130" spans="1:18" ht="30" customHeight="1" x14ac:dyDescent="0.3">
      <c r="A130" s="17" t="s">
        <v>264</v>
      </c>
      <c r="B130" s="17" t="s">
        <v>197</v>
      </c>
      <c r="C130" s="17" t="s">
        <v>198</v>
      </c>
      <c r="D130" s="17" t="s">
        <v>27</v>
      </c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R130">
        <v>2</v>
      </c>
    </row>
    <row r="131" spans="1:18" ht="30" customHeight="1" x14ac:dyDescent="0.3">
      <c r="A131" s="17" t="s">
        <v>265</v>
      </c>
      <c r="B131" s="17" t="s">
        <v>200</v>
      </c>
      <c r="C131" s="17" t="s">
        <v>198</v>
      </c>
      <c r="D131" s="17" t="s">
        <v>27</v>
      </c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R131">
        <v>2</v>
      </c>
    </row>
    <row r="132" spans="1:18" ht="30" customHeight="1" x14ac:dyDescent="0.3">
      <c r="A132" s="17" t="s">
        <v>266</v>
      </c>
      <c r="B132" s="17" t="s">
        <v>267</v>
      </c>
      <c r="C132" s="17" t="s">
        <v>268</v>
      </c>
      <c r="D132" s="17" t="s">
        <v>109</v>
      </c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R132">
        <v>1</v>
      </c>
    </row>
    <row r="133" spans="1:18" ht="30" customHeight="1" x14ac:dyDescent="0.3">
      <c r="A133" s="17" t="s">
        <v>269</v>
      </c>
      <c r="B133" s="17" t="s">
        <v>270</v>
      </c>
      <c r="C133" s="17" t="s">
        <v>43</v>
      </c>
      <c r="D133" s="17" t="s">
        <v>43</v>
      </c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R133">
        <v>1</v>
      </c>
    </row>
    <row r="134" spans="1:18" ht="30" customHeight="1" x14ac:dyDescent="0.3">
      <c r="A134" s="17" t="s">
        <v>271</v>
      </c>
      <c r="B134" s="17" t="s">
        <v>272</v>
      </c>
      <c r="C134" s="17" t="s">
        <v>43</v>
      </c>
      <c r="D134" s="17" t="s">
        <v>43</v>
      </c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R134">
        <v>1</v>
      </c>
    </row>
    <row r="135" spans="1:18" ht="30" customHeight="1" x14ac:dyDescent="0.3">
      <c r="A135" s="17" t="s">
        <v>273</v>
      </c>
      <c r="B135" s="17" t="s">
        <v>274</v>
      </c>
      <c r="C135" s="17" t="s">
        <v>275</v>
      </c>
      <c r="D135" s="17" t="s">
        <v>27</v>
      </c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R135">
        <v>1</v>
      </c>
    </row>
    <row r="136" spans="1:18" ht="30" customHeight="1" x14ac:dyDescent="0.3">
      <c r="A136" s="17" t="s">
        <v>276</v>
      </c>
      <c r="B136" s="17" t="s">
        <v>277</v>
      </c>
      <c r="C136" s="17" t="s">
        <v>278</v>
      </c>
      <c r="D136" s="17" t="s">
        <v>27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R136">
        <v>1</v>
      </c>
    </row>
    <row r="137" spans="1:18" ht="30" customHeight="1" x14ac:dyDescent="0.3">
      <c r="A137" s="17" t="s">
        <v>279</v>
      </c>
      <c r="B137" s="17" t="s">
        <v>280</v>
      </c>
      <c r="C137" s="17" t="s">
        <v>281</v>
      </c>
      <c r="D137" s="17" t="s">
        <v>27</v>
      </c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R137">
        <v>1</v>
      </c>
    </row>
    <row r="138" spans="1:18" ht="30" customHeight="1" x14ac:dyDescent="0.3">
      <c r="A138" s="17" t="s">
        <v>282</v>
      </c>
      <c r="B138" s="17" t="s">
        <v>216</v>
      </c>
      <c r="C138" s="17" t="s">
        <v>43</v>
      </c>
      <c r="D138" s="17" t="s">
        <v>109</v>
      </c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R138">
        <v>1</v>
      </c>
    </row>
    <row r="139" spans="1:18" ht="30" customHeight="1" x14ac:dyDescent="0.3">
      <c r="A139" s="17" t="s">
        <v>283</v>
      </c>
      <c r="B139" s="17" t="s">
        <v>284</v>
      </c>
      <c r="C139" s="17" t="s">
        <v>43</v>
      </c>
      <c r="D139" s="17" t="s">
        <v>109</v>
      </c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R139">
        <v>1</v>
      </c>
    </row>
    <row r="140" spans="1:18" ht="30" customHeight="1" x14ac:dyDescent="0.3">
      <c r="A140" s="17" t="s">
        <v>285</v>
      </c>
      <c r="B140" s="17" t="s">
        <v>286</v>
      </c>
      <c r="C140" s="17" t="s">
        <v>43</v>
      </c>
      <c r="D140" s="17" t="s">
        <v>109</v>
      </c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R140">
        <v>1</v>
      </c>
    </row>
    <row r="141" spans="1:18" ht="30" customHeight="1" x14ac:dyDescent="0.3">
      <c r="A141" s="17" t="s">
        <v>287</v>
      </c>
      <c r="B141" s="17" t="s">
        <v>288</v>
      </c>
      <c r="C141" s="17" t="s">
        <v>43</v>
      </c>
      <c r="D141" s="17" t="s">
        <v>109</v>
      </c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R141">
        <v>1</v>
      </c>
    </row>
    <row r="142" spans="1:18" ht="30" customHeight="1" x14ac:dyDescent="0.3">
      <c r="A142" s="17" t="s">
        <v>289</v>
      </c>
      <c r="B142" s="17" t="s">
        <v>290</v>
      </c>
      <c r="C142" s="17" t="s">
        <v>43</v>
      </c>
      <c r="D142" s="17" t="s">
        <v>109</v>
      </c>
      <c r="E142" s="18"/>
      <c r="F142" s="18"/>
      <c r="G142" s="18"/>
      <c r="H142" s="18"/>
      <c r="I142" s="18"/>
      <c r="J142" s="18"/>
      <c r="K142" s="18"/>
      <c r="L142" s="18"/>
      <c r="M142" s="90"/>
      <c r="N142" s="90"/>
      <c r="O142" s="90"/>
      <c r="P142" s="18"/>
      <c r="R142">
        <v>1</v>
      </c>
    </row>
    <row r="143" spans="1:18" ht="30" customHeight="1" x14ac:dyDescent="0.3">
      <c r="A143" s="17" t="s">
        <v>291</v>
      </c>
      <c r="B143" s="17" t="s">
        <v>292</v>
      </c>
      <c r="C143" s="17" t="s">
        <v>43</v>
      </c>
      <c r="D143" s="17" t="s">
        <v>109</v>
      </c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R143">
        <v>1</v>
      </c>
    </row>
    <row r="144" spans="1:18" ht="30" customHeight="1" x14ac:dyDescent="0.3">
      <c r="A144" s="17" t="s">
        <v>293</v>
      </c>
      <c r="B144" s="17" t="s">
        <v>294</v>
      </c>
      <c r="C144" s="17" t="s">
        <v>43</v>
      </c>
      <c r="D144" s="17" t="s">
        <v>109</v>
      </c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R144">
        <v>1</v>
      </c>
    </row>
    <row r="145" spans="1:18" ht="30" customHeight="1" x14ac:dyDescent="0.3">
      <c r="A145" s="17" t="s">
        <v>295</v>
      </c>
      <c r="B145" s="17" t="s">
        <v>220</v>
      </c>
      <c r="C145" s="17" t="s">
        <v>43</v>
      </c>
      <c r="D145" s="17" t="s">
        <v>109</v>
      </c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R145">
        <v>1</v>
      </c>
    </row>
    <row r="146" spans="1:18" ht="30" customHeight="1" x14ac:dyDescent="0.3">
      <c r="A146" s="17" t="s">
        <v>296</v>
      </c>
      <c r="B146" s="17" t="s">
        <v>111</v>
      </c>
      <c r="C146" s="17" t="s">
        <v>43</v>
      </c>
      <c r="D146" s="17" t="s">
        <v>109</v>
      </c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R146">
        <v>1</v>
      </c>
    </row>
    <row r="147" spans="1:18" ht="30" customHeight="1" x14ac:dyDescent="0.3">
      <c r="A147" s="17" t="s">
        <v>297</v>
      </c>
      <c r="B147" s="17" t="s">
        <v>298</v>
      </c>
      <c r="C147" s="17" t="s">
        <v>43</v>
      </c>
      <c r="D147" s="17" t="s">
        <v>43</v>
      </c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R147">
        <v>1</v>
      </c>
    </row>
    <row r="148" spans="1:18" ht="30" customHeight="1" x14ac:dyDescent="0.3">
      <c r="A148" s="17" t="s">
        <v>299</v>
      </c>
      <c r="B148" s="17" t="s">
        <v>117</v>
      </c>
      <c r="C148" s="17" t="s">
        <v>118</v>
      </c>
      <c r="D148" s="17" t="s">
        <v>119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R148">
        <v>1</v>
      </c>
    </row>
    <row r="149" spans="1:18" ht="30" customHeight="1" x14ac:dyDescent="0.3">
      <c r="A149" s="17" t="s">
        <v>300</v>
      </c>
      <c r="B149" s="17" t="s">
        <v>301</v>
      </c>
      <c r="C149" s="17" t="s">
        <v>43</v>
      </c>
      <c r="D149" s="17" t="s">
        <v>27</v>
      </c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R149">
        <v>1</v>
      </c>
    </row>
    <row r="150" spans="1:18" ht="30" customHeight="1" x14ac:dyDescent="0.3">
      <c r="A150" s="17" t="s">
        <v>302</v>
      </c>
      <c r="B150" s="17" t="s">
        <v>303</v>
      </c>
      <c r="C150" s="17" t="s">
        <v>237</v>
      </c>
      <c r="D150" s="17" t="s">
        <v>27</v>
      </c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R150">
        <v>1</v>
      </c>
    </row>
    <row r="151" spans="1:18" ht="30" customHeight="1" x14ac:dyDescent="0.3">
      <c r="A151" s="17" t="s">
        <v>304</v>
      </c>
      <c r="B151" s="17" t="s">
        <v>305</v>
      </c>
      <c r="C151" s="17" t="s">
        <v>43</v>
      </c>
      <c r="D151" s="17" t="s">
        <v>27</v>
      </c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R151">
        <v>1</v>
      </c>
    </row>
    <row r="152" spans="1:18" ht="30" customHeight="1" x14ac:dyDescent="0.3">
      <c r="A152" s="17" t="s">
        <v>306</v>
      </c>
      <c r="B152" s="17" t="s">
        <v>307</v>
      </c>
      <c r="C152" s="17" t="s">
        <v>237</v>
      </c>
      <c r="D152" s="17" t="s">
        <v>27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R152">
        <v>1</v>
      </c>
    </row>
    <row r="153" spans="1:18" ht="30" customHeight="1" x14ac:dyDescent="0.3">
      <c r="A153" s="17" t="s">
        <v>308</v>
      </c>
      <c r="B153" s="17" t="s">
        <v>239</v>
      </c>
      <c r="C153" s="17" t="s">
        <v>43</v>
      </c>
      <c r="D153" s="17" t="s">
        <v>109</v>
      </c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R153">
        <v>2</v>
      </c>
    </row>
    <row r="154" spans="1:18" ht="30" customHeight="1" x14ac:dyDescent="0.3">
      <c r="A154" s="17" t="s">
        <v>309</v>
      </c>
      <c r="B154" s="17" t="s">
        <v>129</v>
      </c>
      <c r="C154" s="17" t="s">
        <v>134</v>
      </c>
      <c r="D154" s="17" t="s">
        <v>32</v>
      </c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R154">
        <v>1</v>
      </c>
    </row>
    <row r="155" spans="1:18" ht="30" customHeight="1" x14ac:dyDescent="0.3">
      <c r="A155" s="17" t="s">
        <v>310</v>
      </c>
      <c r="B155" s="17" t="s">
        <v>129</v>
      </c>
      <c r="C155" s="17" t="s">
        <v>311</v>
      </c>
      <c r="D155" s="17" t="s">
        <v>32</v>
      </c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R155">
        <v>1</v>
      </c>
    </row>
    <row r="156" spans="1:18" ht="30" customHeight="1" x14ac:dyDescent="0.3">
      <c r="A156" s="17" t="s">
        <v>312</v>
      </c>
      <c r="B156" s="17" t="s">
        <v>129</v>
      </c>
      <c r="C156" s="17" t="s">
        <v>136</v>
      </c>
      <c r="D156" s="17" t="s">
        <v>32</v>
      </c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R156">
        <v>1</v>
      </c>
    </row>
    <row r="157" spans="1:18" ht="30" customHeight="1" x14ac:dyDescent="0.3">
      <c r="A157" s="17" t="s">
        <v>313</v>
      </c>
      <c r="B157" s="17" t="s">
        <v>129</v>
      </c>
      <c r="C157" s="17" t="s">
        <v>314</v>
      </c>
      <c r="D157" s="17" t="s">
        <v>32</v>
      </c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R157">
        <v>1</v>
      </c>
    </row>
    <row r="158" spans="1:18" ht="30" customHeight="1" x14ac:dyDescent="0.3">
      <c r="A158" s="17" t="s">
        <v>315</v>
      </c>
      <c r="B158" s="17" t="s">
        <v>138</v>
      </c>
      <c r="C158" s="17" t="s">
        <v>143</v>
      </c>
      <c r="D158" s="17" t="s">
        <v>109</v>
      </c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R158">
        <v>1</v>
      </c>
    </row>
    <row r="159" spans="1:18" ht="30" customHeight="1" x14ac:dyDescent="0.3">
      <c r="A159" s="17" t="s">
        <v>316</v>
      </c>
      <c r="B159" s="17" t="s">
        <v>138</v>
      </c>
      <c r="C159" s="17" t="s">
        <v>317</v>
      </c>
      <c r="D159" s="17" t="s">
        <v>109</v>
      </c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R159">
        <v>1</v>
      </c>
    </row>
    <row r="160" spans="1:18" ht="30" customHeight="1" x14ac:dyDescent="0.3">
      <c r="A160" s="17" t="s">
        <v>318</v>
      </c>
      <c r="B160" s="17" t="s">
        <v>138</v>
      </c>
      <c r="C160" s="17" t="s">
        <v>145</v>
      </c>
      <c r="D160" s="17" t="s">
        <v>109</v>
      </c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R160">
        <v>1</v>
      </c>
    </row>
    <row r="161" spans="1:18" ht="30" customHeight="1" x14ac:dyDescent="0.3">
      <c r="A161" s="17" t="s">
        <v>319</v>
      </c>
      <c r="B161" s="17" t="s">
        <v>147</v>
      </c>
      <c r="C161" s="17" t="s">
        <v>143</v>
      </c>
      <c r="D161" s="17" t="s">
        <v>109</v>
      </c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R161">
        <v>1</v>
      </c>
    </row>
    <row r="162" spans="1:18" ht="30" customHeight="1" x14ac:dyDescent="0.3">
      <c r="A162" s="17" t="s">
        <v>320</v>
      </c>
      <c r="B162" s="17" t="s">
        <v>147</v>
      </c>
      <c r="C162" s="17" t="s">
        <v>317</v>
      </c>
      <c r="D162" s="17" t="s">
        <v>109</v>
      </c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R162">
        <v>1</v>
      </c>
    </row>
    <row r="163" spans="1:18" ht="30" customHeight="1" x14ac:dyDescent="0.3">
      <c r="A163" s="17" t="s">
        <v>321</v>
      </c>
      <c r="B163" s="17" t="s">
        <v>147</v>
      </c>
      <c r="C163" s="17" t="s">
        <v>145</v>
      </c>
      <c r="D163" s="17" t="s">
        <v>109</v>
      </c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R163">
        <v>1</v>
      </c>
    </row>
    <row r="164" spans="1:18" ht="30" customHeight="1" x14ac:dyDescent="0.3">
      <c r="A164" s="17" t="s">
        <v>322</v>
      </c>
      <c r="B164" s="17" t="s">
        <v>152</v>
      </c>
      <c r="C164" s="17" t="s">
        <v>143</v>
      </c>
      <c r="D164" s="17" t="s">
        <v>57</v>
      </c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R164">
        <v>1</v>
      </c>
    </row>
    <row r="165" spans="1:18" ht="30" customHeight="1" x14ac:dyDescent="0.3">
      <c r="A165" s="17" t="s">
        <v>323</v>
      </c>
      <c r="B165" s="17" t="s">
        <v>152</v>
      </c>
      <c r="C165" s="17" t="s">
        <v>317</v>
      </c>
      <c r="D165" s="17" t="s">
        <v>57</v>
      </c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R165">
        <v>1</v>
      </c>
    </row>
    <row r="166" spans="1:18" ht="30" customHeight="1" x14ac:dyDescent="0.3">
      <c r="A166" s="17" t="s">
        <v>324</v>
      </c>
      <c r="B166" s="17" t="s">
        <v>152</v>
      </c>
      <c r="C166" s="17" t="s">
        <v>145</v>
      </c>
      <c r="D166" s="17" t="s">
        <v>57</v>
      </c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R166">
        <v>1</v>
      </c>
    </row>
    <row r="167" spans="1:18" ht="30" customHeight="1" x14ac:dyDescent="0.3">
      <c r="A167" s="17" t="s">
        <v>325</v>
      </c>
      <c r="B167" s="17" t="s">
        <v>157</v>
      </c>
      <c r="C167" s="17" t="s">
        <v>162</v>
      </c>
      <c r="D167" s="17" t="s">
        <v>32</v>
      </c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R167">
        <v>1</v>
      </c>
    </row>
    <row r="168" spans="1:18" ht="30" customHeight="1" x14ac:dyDescent="0.3">
      <c r="A168" s="17" t="s">
        <v>326</v>
      </c>
      <c r="B168" s="17" t="s">
        <v>157</v>
      </c>
      <c r="C168" s="17" t="s">
        <v>327</v>
      </c>
      <c r="D168" s="17" t="s">
        <v>32</v>
      </c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R168">
        <v>1</v>
      </c>
    </row>
    <row r="169" spans="1:18" ht="30" customHeight="1" x14ac:dyDescent="0.3">
      <c r="A169" s="17" t="s">
        <v>328</v>
      </c>
      <c r="B169" s="17" t="s">
        <v>157</v>
      </c>
      <c r="C169" s="17" t="s">
        <v>164</v>
      </c>
      <c r="D169" s="17" t="s">
        <v>32</v>
      </c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R169">
        <v>1</v>
      </c>
    </row>
    <row r="170" spans="1:18" ht="30" customHeight="1" x14ac:dyDescent="0.3">
      <c r="A170" s="17" t="s">
        <v>329</v>
      </c>
      <c r="B170" s="17" t="s">
        <v>157</v>
      </c>
      <c r="C170" s="17" t="s">
        <v>330</v>
      </c>
      <c r="D170" s="17" t="s">
        <v>32</v>
      </c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R170">
        <v>1</v>
      </c>
    </row>
    <row r="171" spans="1:18" ht="30" customHeight="1" x14ac:dyDescent="0.3">
      <c r="A171" s="17" t="s">
        <v>331</v>
      </c>
      <c r="B171" s="17" t="s">
        <v>166</v>
      </c>
      <c r="C171" s="17" t="s">
        <v>167</v>
      </c>
      <c r="D171" s="17" t="s">
        <v>32</v>
      </c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R171">
        <v>1</v>
      </c>
    </row>
    <row r="172" spans="1:18" ht="30" customHeight="1" x14ac:dyDescent="0.3">
      <c r="A172" s="17" t="s">
        <v>332</v>
      </c>
      <c r="B172" s="17" t="s">
        <v>169</v>
      </c>
      <c r="C172" s="17" t="s">
        <v>170</v>
      </c>
      <c r="D172" s="17" t="s">
        <v>109</v>
      </c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R172">
        <v>1</v>
      </c>
    </row>
    <row r="173" spans="1:18" ht="30" customHeight="1" x14ac:dyDescent="0.3">
      <c r="A173" s="17" t="s">
        <v>333</v>
      </c>
      <c r="B173" s="17" t="s">
        <v>172</v>
      </c>
      <c r="C173" s="17" t="s">
        <v>170</v>
      </c>
      <c r="D173" s="17" t="s">
        <v>109</v>
      </c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R173">
        <v>1</v>
      </c>
    </row>
    <row r="174" spans="1:18" ht="30" customHeight="1" x14ac:dyDescent="0.3">
      <c r="A174" s="17" t="s">
        <v>334</v>
      </c>
      <c r="B174" s="17" t="s">
        <v>174</v>
      </c>
      <c r="C174" s="17" t="s">
        <v>170</v>
      </c>
      <c r="D174" s="17" t="s">
        <v>109</v>
      </c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R174">
        <v>1</v>
      </c>
    </row>
    <row r="175" spans="1:18" ht="30" customHeight="1" x14ac:dyDescent="0.3">
      <c r="A175" s="17" t="s">
        <v>335</v>
      </c>
      <c r="B175" s="17" t="s">
        <v>176</v>
      </c>
      <c r="C175" s="17" t="s">
        <v>177</v>
      </c>
      <c r="D175" s="17" t="s">
        <v>32</v>
      </c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R175">
        <v>1</v>
      </c>
    </row>
    <row r="176" spans="1:18" ht="30" customHeight="1" x14ac:dyDescent="0.3">
      <c r="A176" s="17" t="s">
        <v>336</v>
      </c>
      <c r="B176" s="17" t="s">
        <v>179</v>
      </c>
      <c r="C176" s="17" t="s">
        <v>180</v>
      </c>
      <c r="D176" s="17" t="s">
        <v>57</v>
      </c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R176">
        <v>1</v>
      </c>
    </row>
    <row r="177" spans="1:18" ht="30" customHeight="1" x14ac:dyDescent="0.3">
      <c r="A177" s="17" t="s">
        <v>337</v>
      </c>
      <c r="B177" s="17" t="s">
        <v>182</v>
      </c>
      <c r="C177" s="17" t="s">
        <v>43</v>
      </c>
      <c r="D177" s="17" t="s">
        <v>183</v>
      </c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R177">
        <v>1</v>
      </c>
    </row>
    <row r="178" spans="1:18" ht="30" customHeight="1" x14ac:dyDescent="0.3">
      <c r="A178" s="17" t="s">
        <v>338</v>
      </c>
      <c r="B178" s="17" t="s">
        <v>185</v>
      </c>
      <c r="C178" s="17" t="s">
        <v>186</v>
      </c>
      <c r="D178" s="17" t="s">
        <v>187</v>
      </c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R178">
        <v>1</v>
      </c>
    </row>
    <row r="179" spans="1:18" ht="30" customHeight="1" x14ac:dyDescent="0.3">
      <c r="A179" s="17" t="s">
        <v>339</v>
      </c>
      <c r="B179" s="17" t="s">
        <v>189</v>
      </c>
      <c r="C179" s="17" t="s">
        <v>190</v>
      </c>
      <c r="D179" s="17" t="s">
        <v>32</v>
      </c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R179">
        <v>1</v>
      </c>
    </row>
    <row r="180" spans="1:18" ht="30" customHeight="1" x14ac:dyDescent="0.3">
      <c r="A180" s="17" t="s">
        <v>340</v>
      </c>
      <c r="B180" s="17" t="s">
        <v>260</v>
      </c>
      <c r="C180" s="17" t="s">
        <v>261</v>
      </c>
      <c r="D180" s="17" t="s">
        <v>32</v>
      </c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R180">
        <v>1</v>
      </c>
    </row>
    <row r="181" spans="1:18" ht="30" customHeight="1" x14ac:dyDescent="0.3">
      <c r="A181" s="17" t="s">
        <v>341</v>
      </c>
      <c r="B181" s="17" t="s">
        <v>192</v>
      </c>
      <c r="C181" s="17" t="s">
        <v>193</v>
      </c>
      <c r="D181" s="17" t="s">
        <v>32</v>
      </c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R181">
        <v>1</v>
      </c>
    </row>
    <row r="182" spans="1:18" ht="30" customHeight="1" x14ac:dyDescent="0.3">
      <c r="A182" s="17" t="s">
        <v>342</v>
      </c>
      <c r="B182" s="17" t="s">
        <v>195</v>
      </c>
      <c r="C182" s="17" t="s">
        <v>193</v>
      </c>
      <c r="D182" s="17" t="s">
        <v>109</v>
      </c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R182">
        <v>1</v>
      </c>
    </row>
    <row r="183" spans="1:18" ht="30" customHeight="1" x14ac:dyDescent="0.3">
      <c r="A183" s="17" t="s">
        <v>343</v>
      </c>
      <c r="B183" s="17" t="s">
        <v>197</v>
      </c>
      <c r="C183" s="17" t="s">
        <v>198</v>
      </c>
      <c r="D183" s="17" t="s">
        <v>27</v>
      </c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R183">
        <v>2</v>
      </c>
    </row>
    <row r="184" spans="1:18" ht="30" customHeight="1" x14ac:dyDescent="0.3">
      <c r="A184" s="17" t="s">
        <v>344</v>
      </c>
      <c r="B184" s="17" t="s">
        <v>200</v>
      </c>
      <c r="C184" s="17" t="s">
        <v>198</v>
      </c>
      <c r="D184" s="17" t="s">
        <v>27</v>
      </c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R184">
        <v>2</v>
      </c>
    </row>
    <row r="185" spans="1:18" ht="30" customHeight="1" x14ac:dyDescent="0.3">
      <c r="A185" s="17" t="s">
        <v>345</v>
      </c>
      <c r="B185" s="17" t="s">
        <v>202</v>
      </c>
      <c r="C185" s="17" t="s">
        <v>203</v>
      </c>
      <c r="D185" s="17" t="s">
        <v>32</v>
      </c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R185">
        <v>1</v>
      </c>
    </row>
    <row r="186" spans="1:18" ht="30" customHeight="1" x14ac:dyDescent="0.3">
      <c r="A186" s="17" t="s">
        <v>346</v>
      </c>
      <c r="B186" s="17" t="s">
        <v>347</v>
      </c>
      <c r="C186" s="17" t="s">
        <v>43</v>
      </c>
      <c r="D186" s="17" t="s">
        <v>43</v>
      </c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R186">
        <v>1</v>
      </c>
    </row>
    <row r="187" spans="1:18" ht="30" customHeight="1" x14ac:dyDescent="0.3">
      <c r="A187" s="17" t="s">
        <v>348</v>
      </c>
      <c r="B187" s="17" t="s">
        <v>349</v>
      </c>
      <c r="C187" s="17" t="s">
        <v>43</v>
      </c>
      <c r="D187" s="17" t="s">
        <v>43</v>
      </c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R187">
        <v>1</v>
      </c>
    </row>
    <row r="188" spans="1:18" ht="30" customHeight="1" x14ac:dyDescent="0.3">
      <c r="A188" s="17" t="s">
        <v>350</v>
      </c>
      <c r="B188" s="17" t="s">
        <v>274</v>
      </c>
      <c r="C188" s="17" t="s">
        <v>275</v>
      </c>
      <c r="D188" s="17" t="s">
        <v>27</v>
      </c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R188">
        <v>1</v>
      </c>
    </row>
    <row r="189" spans="1:18" ht="30" customHeight="1" x14ac:dyDescent="0.3">
      <c r="A189" s="17" t="s">
        <v>351</v>
      </c>
      <c r="B189" s="17" t="s">
        <v>277</v>
      </c>
      <c r="C189" s="17" t="s">
        <v>278</v>
      </c>
      <c r="D189" s="17" t="s">
        <v>27</v>
      </c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R189">
        <v>1</v>
      </c>
    </row>
    <row r="190" spans="1:18" ht="30" customHeight="1" x14ac:dyDescent="0.3">
      <c r="A190" s="17" t="s">
        <v>352</v>
      </c>
      <c r="B190" s="17" t="s">
        <v>216</v>
      </c>
      <c r="C190" s="17" t="s">
        <v>43</v>
      </c>
      <c r="D190" s="17" t="s">
        <v>109</v>
      </c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R190">
        <v>1</v>
      </c>
    </row>
    <row r="191" spans="1:18" ht="30" customHeight="1" x14ac:dyDescent="0.3">
      <c r="A191" s="17" t="s">
        <v>353</v>
      </c>
      <c r="B191" s="17" t="s">
        <v>286</v>
      </c>
      <c r="C191" s="17" t="s">
        <v>43</v>
      </c>
      <c r="D191" s="17" t="s">
        <v>109</v>
      </c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R191">
        <v>1</v>
      </c>
    </row>
    <row r="192" spans="1:18" ht="30" customHeight="1" x14ac:dyDescent="0.3">
      <c r="A192" s="17" t="s">
        <v>354</v>
      </c>
      <c r="B192" s="17" t="s">
        <v>290</v>
      </c>
      <c r="C192" s="17" t="s">
        <v>43</v>
      </c>
      <c r="D192" s="17" t="s">
        <v>109</v>
      </c>
      <c r="E192" s="18"/>
      <c r="F192" s="18"/>
      <c r="G192" s="18"/>
      <c r="H192" s="18"/>
      <c r="I192" s="18"/>
      <c r="J192" s="18"/>
      <c r="K192" s="18"/>
      <c r="L192" s="18"/>
      <c r="M192" s="90"/>
      <c r="N192" s="90"/>
      <c r="O192" s="90"/>
      <c r="P192" s="18"/>
      <c r="R192">
        <v>1</v>
      </c>
    </row>
    <row r="193" spans="1:18" ht="30" customHeight="1" x14ac:dyDescent="0.3">
      <c r="A193" s="17" t="s">
        <v>355</v>
      </c>
      <c r="B193" s="17" t="s">
        <v>292</v>
      </c>
      <c r="C193" s="17" t="s">
        <v>43</v>
      </c>
      <c r="D193" s="17" t="s">
        <v>109</v>
      </c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R193">
        <v>1</v>
      </c>
    </row>
    <row r="194" spans="1:18" ht="30" customHeight="1" x14ac:dyDescent="0.3">
      <c r="A194" s="17" t="s">
        <v>356</v>
      </c>
      <c r="B194" s="17" t="s">
        <v>220</v>
      </c>
      <c r="C194" s="17" t="s">
        <v>43</v>
      </c>
      <c r="D194" s="17" t="s">
        <v>109</v>
      </c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R194">
        <v>1</v>
      </c>
    </row>
    <row r="195" spans="1:18" ht="30" customHeight="1" x14ac:dyDescent="0.3">
      <c r="A195" s="17" t="s">
        <v>357</v>
      </c>
      <c r="B195" s="17" t="s">
        <v>111</v>
      </c>
      <c r="C195" s="17" t="s">
        <v>43</v>
      </c>
      <c r="D195" s="17" t="s">
        <v>109</v>
      </c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R195">
        <v>1</v>
      </c>
    </row>
    <row r="196" spans="1:18" ht="30" customHeight="1" x14ac:dyDescent="0.3">
      <c r="A196" s="17" t="s">
        <v>358</v>
      </c>
      <c r="B196" s="17" t="s">
        <v>359</v>
      </c>
      <c r="C196" s="17" t="s">
        <v>43</v>
      </c>
      <c r="D196" s="17" t="s">
        <v>43</v>
      </c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R196">
        <v>1</v>
      </c>
    </row>
    <row r="197" spans="1:18" ht="30" customHeight="1" x14ac:dyDescent="0.3">
      <c r="A197" s="17" t="s">
        <v>360</v>
      </c>
      <c r="B197" s="17" t="s">
        <v>117</v>
      </c>
      <c r="C197" s="17" t="s">
        <v>118</v>
      </c>
      <c r="D197" s="17" t="s">
        <v>119</v>
      </c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R197">
        <v>1</v>
      </c>
    </row>
    <row r="198" spans="1:18" ht="30" customHeight="1" x14ac:dyDescent="0.3">
      <c r="A198" s="17" t="s">
        <v>361</v>
      </c>
      <c r="B198" s="17" t="s">
        <v>227</v>
      </c>
      <c r="C198" s="17" t="s">
        <v>43</v>
      </c>
      <c r="D198" s="17" t="s">
        <v>119</v>
      </c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R198">
        <v>2</v>
      </c>
    </row>
    <row r="199" spans="1:18" ht="30" customHeight="1" x14ac:dyDescent="0.3">
      <c r="A199" s="17" t="s">
        <v>362</v>
      </c>
      <c r="B199" s="17" t="s">
        <v>229</v>
      </c>
      <c r="C199" s="17" t="s">
        <v>43</v>
      </c>
      <c r="D199" s="17" t="s">
        <v>119</v>
      </c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R199">
        <v>2</v>
      </c>
    </row>
    <row r="200" spans="1:18" ht="30" customHeight="1" x14ac:dyDescent="0.3">
      <c r="A200" s="17" t="s">
        <v>363</v>
      </c>
      <c r="B200" s="17" t="s">
        <v>231</v>
      </c>
      <c r="C200" s="17" t="s">
        <v>232</v>
      </c>
      <c r="D200" s="17" t="s">
        <v>57</v>
      </c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R200">
        <v>1</v>
      </c>
    </row>
    <row r="201" spans="1:18" ht="30" customHeight="1" x14ac:dyDescent="0.3">
      <c r="A201" s="17" t="s">
        <v>364</v>
      </c>
      <c r="B201" s="17" t="s">
        <v>305</v>
      </c>
      <c r="C201" s="17" t="s">
        <v>43</v>
      </c>
      <c r="D201" s="17" t="s">
        <v>27</v>
      </c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R201">
        <v>1</v>
      </c>
    </row>
    <row r="202" spans="1:18" ht="30" customHeight="1" x14ac:dyDescent="0.3">
      <c r="A202" s="17" t="s">
        <v>365</v>
      </c>
      <c r="B202" s="17" t="s">
        <v>307</v>
      </c>
      <c r="C202" s="17" t="s">
        <v>366</v>
      </c>
      <c r="D202" s="17" t="s">
        <v>27</v>
      </c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R202">
        <v>1</v>
      </c>
    </row>
    <row r="203" spans="1:18" ht="30" customHeight="1" x14ac:dyDescent="0.3">
      <c r="A203" s="17" t="s">
        <v>367</v>
      </c>
      <c r="B203" s="17" t="s">
        <v>239</v>
      </c>
      <c r="C203" s="17" t="s">
        <v>43</v>
      </c>
      <c r="D203" s="17" t="s">
        <v>109</v>
      </c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R203">
        <v>2</v>
      </c>
    </row>
    <row r="204" spans="1:18" ht="30" customHeight="1" x14ac:dyDescent="0.3">
      <c r="A204" s="17" t="s">
        <v>368</v>
      </c>
      <c r="B204" s="17" t="s">
        <v>129</v>
      </c>
      <c r="C204" s="17" t="s">
        <v>134</v>
      </c>
      <c r="D204" s="17" t="s">
        <v>32</v>
      </c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R204">
        <v>1</v>
      </c>
    </row>
    <row r="205" spans="1:18" ht="30" customHeight="1" x14ac:dyDescent="0.3">
      <c r="A205" s="17" t="s">
        <v>369</v>
      </c>
      <c r="B205" s="17" t="s">
        <v>129</v>
      </c>
      <c r="C205" s="17" t="s">
        <v>311</v>
      </c>
      <c r="D205" s="17" t="s">
        <v>32</v>
      </c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R205">
        <v>1</v>
      </c>
    </row>
    <row r="206" spans="1:18" ht="30" customHeight="1" x14ac:dyDescent="0.3">
      <c r="A206" s="17" t="s">
        <v>370</v>
      </c>
      <c r="B206" s="17" t="s">
        <v>129</v>
      </c>
      <c r="C206" s="17" t="s">
        <v>136</v>
      </c>
      <c r="D206" s="17" t="s">
        <v>32</v>
      </c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R206">
        <v>1</v>
      </c>
    </row>
    <row r="207" spans="1:18" ht="30" customHeight="1" x14ac:dyDescent="0.3">
      <c r="A207" s="17" t="s">
        <v>371</v>
      </c>
      <c r="B207" s="17" t="s">
        <v>129</v>
      </c>
      <c r="C207" s="17" t="s">
        <v>314</v>
      </c>
      <c r="D207" s="17" t="s">
        <v>32</v>
      </c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R207">
        <v>1</v>
      </c>
    </row>
    <row r="208" spans="1:18" ht="30" customHeight="1" x14ac:dyDescent="0.3">
      <c r="A208" s="17" t="s">
        <v>372</v>
      </c>
      <c r="B208" s="17" t="s">
        <v>138</v>
      </c>
      <c r="C208" s="17" t="s">
        <v>143</v>
      </c>
      <c r="D208" s="17" t="s">
        <v>109</v>
      </c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R208">
        <v>1</v>
      </c>
    </row>
    <row r="209" spans="1:18" ht="30" customHeight="1" x14ac:dyDescent="0.3">
      <c r="A209" s="17" t="s">
        <v>373</v>
      </c>
      <c r="B209" s="17" t="s">
        <v>138</v>
      </c>
      <c r="C209" s="17" t="s">
        <v>317</v>
      </c>
      <c r="D209" s="17" t="s">
        <v>109</v>
      </c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R209">
        <v>1</v>
      </c>
    </row>
    <row r="210" spans="1:18" ht="30" customHeight="1" x14ac:dyDescent="0.3">
      <c r="A210" s="17" t="s">
        <v>374</v>
      </c>
      <c r="B210" s="17" t="s">
        <v>138</v>
      </c>
      <c r="C210" s="17" t="s">
        <v>145</v>
      </c>
      <c r="D210" s="17" t="s">
        <v>109</v>
      </c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R210">
        <v>1</v>
      </c>
    </row>
    <row r="211" spans="1:18" ht="30" customHeight="1" x14ac:dyDescent="0.3">
      <c r="A211" s="17" t="s">
        <v>375</v>
      </c>
      <c r="B211" s="17" t="s">
        <v>147</v>
      </c>
      <c r="C211" s="17" t="s">
        <v>143</v>
      </c>
      <c r="D211" s="17" t="s">
        <v>109</v>
      </c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R211">
        <v>1</v>
      </c>
    </row>
    <row r="212" spans="1:18" ht="30" customHeight="1" x14ac:dyDescent="0.3">
      <c r="A212" s="17" t="s">
        <v>376</v>
      </c>
      <c r="B212" s="17" t="s">
        <v>147</v>
      </c>
      <c r="C212" s="17" t="s">
        <v>317</v>
      </c>
      <c r="D212" s="17" t="s">
        <v>109</v>
      </c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R212">
        <v>1</v>
      </c>
    </row>
    <row r="213" spans="1:18" ht="30" customHeight="1" x14ac:dyDescent="0.3">
      <c r="A213" s="17" t="s">
        <v>377</v>
      </c>
      <c r="B213" s="17" t="s">
        <v>147</v>
      </c>
      <c r="C213" s="17" t="s">
        <v>145</v>
      </c>
      <c r="D213" s="17" t="s">
        <v>109</v>
      </c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R213">
        <v>1</v>
      </c>
    </row>
    <row r="214" spans="1:18" ht="30" customHeight="1" x14ac:dyDescent="0.3">
      <c r="A214" s="17" t="s">
        <v>378</v>
      </c>
      <c r="B214" s="17" t="s">
        <v>152</v>
      </c>
      <c r="C214" s="17" t="s">
        <v>143</v>
      </c>
      <c r="D214" s="17" t="s">
        <v>57</v>
      </c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R214">
        <v>1</v>
      </c>
    </row>
    <row r="215" spans="1:18" ht="30" customHeight="1" x14ac:dyDescent="0.3">
      <c r="A215" s="17" t="s">
        <v>379</v>
      </c>
      <c r="B215" s="17" t="s">
        <v>152</v>
      </c>
      <c r="C215" s="17" t="s">
        <v>317</v>
      </c>
      <c r="D215" s="17" t="s">
        <v>57</v>
      </c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R215">
        <v>1</v>
      </c>
    </row>
    <row r="216" spans="1:18" ht="30" customHeight="1" x14ac:dyDescent="0.3">
      <c r="A216" s="17" t="s">
        <v>380</v>
      </c>
      <c r="B216" s="17" t="s">
        <v>152</v>
      </c>
      <c r="C216" s="17" t="s">
        <v>145</v>
      </c>
      <c r="D216" s="17" t="s">
        <v>57</v>
      </c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R216">
        <v>1</v>
      </c>
    </row>
    <row r="217" spans="1:18" ht="30" customHeight="1" x14ac:dyDescent="0.3">
      <c r="A217" s="17" t="s">
        <v>381</v>
      </c>
      <c r="B217" s="17" t="s">
        <v>157</v>
      </c>
      <c r="C217" s="17" t="s">
        <v>162</v>
      </c>
      <c r="D217" s="17" t="s">
        <v>32</v>
      </c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R217">
        <v>1</v>
      </c>
    </row>
    <row r="218" spans="1:18" ht="30" customHeight="1" x14ac:dyDescent="0.3">
      <c r="A218" s="17" t="s">
        <v>382</v>
      </c>
      <c r="B218" s="17" t="s">
        <v>157</v>
      </c>
      <c r="C218" s="17" t="s">
        <v>327</v>
      </c>
      <c r="D218" s="17" t="s">
        <v>32</v>
      </c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R218">
        <v>1</v>
      </c>
    </row>
    <row r="219" spans="1:18" ht="30" customHeight="1" x14ac:dyDescent="0.3">
      <c r="A219" s="17" t="s">
        <v>383</v>
      </c>
      <c r="B219" s="17" t="s">
        <v>157</v>
      </c>
      <c r="C219" s="17" t="s">
        <v>164</v>
      </c>
      <c r="D219" s="17" t="s">
        <v>32</v>
      </c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R219">
        <v>1</v>
      </c>
    </row>
    <row r="220" spans="1:18" ht="30" customHeight="1" x14ac:dyDescent="0.3">
      <c r="A220" s="17" t="s">
        <v>384</v>
      </c>
      <c r="B220" s="17" t="s">
        <v>157</v>
      </c>
      <c r="C220" s="17" t="s">
        <v>330</v>
      </c>
      <c r="D220" s="17" t="s">
        <v>32</v>
      </c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R220">
        <v>1</v>
      </c>
    </row>
    <row r="221" spans="1:18" ht="30" customHeight="1" x14ac:dyDescent="0.3">
      <c r="A221" s="17" t="s">
        <v>385</v>
      </c>
      <c r="B221" s="17" t="s">
        <v>166</v>
      </c>
      <c r="C221" s="17" t="s">
        <v>167</v>
      </c>
      <c r="D221" s="17" t="s">
        <v>32</v>
      </c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R221">
        <v>1</v>
      </c>
    </row>
    <row r="222" spans="1:18" ht="30" customHeight="1" x14ac:dyDescent="0.3">
      <c r="A222" s="17" t="s">
        <v>386</v>
      </c>
      <c r="B222" s="17" t="s">
        <v>169</v>
      </c>
      <c r="C222" s="17" t="s">
        <v>170</v>
      </c>
      <c r="D222" s="17" t="s">
        <v>109</v>
      </c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R222">
        <v>1</v>
      </c>
    </row>
    <row r="223" spans="1:18" ht="30" customHeight="1" x14ac:dyDescent="0.3">
      <c r="A223" s="17" t="s">
        <v>387</v>
      </c>
      <c r="B223" s="17" t="s">
        <v>172</v>
      </c>
      <c r="C223" s="17" t="s">
        <v>170</v>
      </c>
      <c r="D223" s="17" t="s">
        <v>109</v>
      </c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R223">
        <v>1</v>
      </c>
    </row>
    <row r="224" spans="1:18" ht="30" customHeight="1" x14ac:dyDescent="0.3">
      <c r="A224" s="17" t="s">
        <v>388</v>
      </c>
      <c r="B224" s="17" t="s">
        <v>174</v>
      </c>
      <c r="C224" s="17" t="s">
        <v>170</v>
      </c>
      <c r="D224" s="17" t="s">
        <v>109</v>
      </c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R224">
        <v>1</v>
      </c>
    </row>
    <row r="225" spans="1:18" ht="30" customHeight="1" x14ac:dyDescent="0.3">
      <c r="A225" s="17" t="s">
        <v>389</v>
      </c>
      <c r="B225" s="17" t="s">
        <v>176</v>
      </c>
      <c r="C225" s="17" t="s">
        <v>177</v>
      </c>
      <c r="D225" s="17" t="s">
        <v>32</v>
      </c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R225">
        <v>1</v>
      </c>
    </row>
    <row r="226" spans="1:18" ht="30" customHeight="1" x14ac:dyDescent="0.3">
      <c r="A226" s="17" t="s">
        <v>390</v>
      </c>
      <c r="B226" s="17" t="s">
        <v>391</v>
      </c>
      <c r="C226" s="17" t="s">
        <v>392</v>
      </c>
      <c r="D226" s="17" t="s">
        <v>57</v>
      </c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R226">
        <v>2</v>
      </c>
    </row>
    <row r="227" spans="1:18" ht="30" customHeight="1" x14ac:dyDescent="0.3">
      <c r="A227" s="17" t="s">
        <v>393</v>
      </c>
      <c r="B227" s="17" t="s">
        <v>394</v>
      </c>
      <c r="C227" s="17" t="s">
        <v>392</v>
      </c>
      <c r="D227" s="17" t="s">
        <v>57</v>
      </c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R227">
        <v>2</v>
      </c>
    </row>
    <row r="228" spans="1:18" ht="30" customHeight="1" x14ac:dyDescent="0.3">
      <c r="A228" s="17" t="s">
        <v>395</v>
      </c>
      <c r="B228" s="17" t="s">
        <v>179</v>
      </c>
      <c r="C228" s="17" t="s">
        <v>180</v>
      </c>
      <c r="D228" s="17" t="s">
        <v>57</v>
      </c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R228">
        <v>1</v>
      </c>
    </row>
    <row r="229" spans="1:18" ht="30" customHeight="1" x14ac:dyDescent="0.3">
      <c r="A229" s="17" t="s">
        <v>396</v>
      </c>
      <c r="B229" s="17" t="s">
        <v>182</v>
      </c>
      <c r="C229" s="17" t="s">
        <v>43</v>
      </c>
      <c r="D229" s="17" t="s">
        <v>183</v>
      </c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R229">
        <v>1</v>
      </c>
    </row>
    <row r="230" spans="1:18" ht="30" customHeight="1" x14ac:dyDescent="0.3">
      <c r="A230" s="17" t="s">
        <v>397</v>
      </c>
      <c r="B230" s="17" t="s">
        <v>185</v>
      </c>
      <c r="C230" s="17" t="s">
        <v>186</v>
      </c>
      <c r="D230" s="17" t="s">
        <v>187</v>
      </c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R230">
        <v>1</v>
      </c>
    </row>
    <row r="231" spans="1:18" ht="30" customHeight="1" x14ac:dyDescent="0.3">
      <c r="A231" s="17" t="s">
        <v>398</v>
      </c>
      <c r="B231" s="17" t="s">
        <v>399</v>
      </c>
      <c r="C231" s="17" t="s">
        <v>400</v>
      </c>
      <c r="D231" s="17" t="s">
        <v>32</v>
      </c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R231">
        <v>1</v>
      </c>
    </row>
    <row r="232" spans="1:18" ht="30" customHeight="1" x14ac:dyDescent="0.3">
      <c r="A232" s="17" t="s">
        <v>401</v>
      </c>
      <c r="B232" s="17" t="s">
        <v>189</v>
      </c>
      <c r="C232" s="17" t="s">
        <v>190</v>
      </c>
      <c r="D232" s="17" t="s">
        <v>32</v>
      </c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R232">
        <v>1</v>
      </c>
    </row>
    <row r="233" spans="1:18" ht="30" customHeight="1" x14ac:dyDescent="0.3">
      <c r="A233" s="17" t="s">
        <v>402</v>
      </c>
      <c r="B233" s="17" t="s">
        <v>260</v>
      </c>
      <c r="C233" s="17" t="s">
        <v>261</v>
      </c>
      <c r="D233" s="17" t="s">
        <v>32</v>
      </c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R233">
        <v>1</v>
      </c>
    </row>
    <row r="234" spans="1:18" ht="30" customHeight="1" x14ac:dyDescent="0.3">
      <c r="A234" s="17" t="s">
        <v>403</v>
      </c>
      <c r="B234" s="17" t="s">
        <v>192</v>
      </c>
      <c r="C234" s="17" t="s">
        <v>193</v>
      </c>
      <c r="D234" s="17" t="s">
        <v>32</v>
      </c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R234">
        <v>1</v>
      </c>
    </row>
    <row r="235" spans="1:18" ht="30" customHeight="1" x14ac:dyDescent="0.3">
      <c r="A235" s="17" t="s">
        <v>404</v>
      </c>
      <c r="B235" s="17" t="s">
        <v>195</v>
      </c>
      <c r="C235" s="17" t="s">
        <v>193</v>
      </c>
      <c r="D235" s="17" t="s">
        <v>109</v>
      </c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R235">
        <v>1</v>
      </c>
    </row>
    <row r="236" spans="1:18" ht="30" customHeight="1" x14ac:dyDescent="0.3">
      <c r="A236" s="17" t="s">
        <v>405</v>
      </c>
      <c r="B236" s="17" t="s">
        <v>200</v>
      </c>
      <c r="C236" s="17" t="s">
        <v>198</v>
      </c>
      <c r="D236" s="17" t="s">
        <v>27</v>
      </c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R236">
        <v>2</v>
      </c>
    </row>
    <row r="237" spans="1:18" ht="30" customHeight="1" x14ac:dyDescent="0.3">
      <c r="A237" s="17" t="s">
        <v>406</v>
      </c>
      <c r="B237" s="17" t="s">
        <v>202</v>
      </c>
      <c r="C237" s="17" t="s">
        <v>203</v>
      </c>
      <c r="D237" s="17" t="s">
        <v>32</v>
      </c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R237">
        <v>1</v>
      </c>
    </row>
    <row r="238" spans="1:18" ht="30" customHeight="1" x14ac:dyDescent="0.3">
      <c r="A238" s="17" t="s">
        <v>407</v>
      </c>
      <c r="B238" s="17" t="s">
        <v>205</v>
      </c>
      <c r="C238" s="17" t="s">
        <v>408</v>
      </c>
      <c r="D238" s="17" t="s">
        <v>409</v>
      </c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R238">
        <v>3</v>
      </c>
    </row>
    <row r="239" spans="1:18" ht="30" customHeight="1" x14ac:dyDescent="0.3">
      <c r="A239" s="17" t="s">
        <v>410</v>
      </c>
      <c r="B239" s="17" t="s">
        <v>411</v>
      </c>
      <c r="C239" s="17" t="s">
        <v>43</v>
      </c>
      <c r="D239" s="17" t="s">
        <v>43</v>
      </c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R239">
        <v>1</v>
      </c>
    </row>
    <row r="240" spans="1:18" ht="30" customHeight="1" x14ac:dyDescent="0.3">
      <c r="A240" s="17" t="s">
        <v>412</v>
      </c>
      <c r="B240" s="17" t="s">
        <v>413</v>
      </c>
      <c r="C240" s="17" t="s">
        <v>43</v>
      </c>
      <c r="D240" s="17" t="s">
        <v>43</v>
      </c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R240">
        <v>1</v>
      </c>
    </row>
    <row r="241" spans="1:18" ht="30" customHeight="1" x14ac:dyDescent="0.3">
      <c r="A241" s="17" t="s">
        <v>414</v>
      </c>
      <c r="B241" s="17" t="s">
        <v>274</v>
      </c>
      <c r="C241" s="17" t="s">
        <v>415</v>
      </c>
      <c r="D241" s="17" t="s">
        <v>27</v>
      </c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R241">
        <v>1</v>
      </c>
    </row>
    <row r="242" spans="1:18" ht="30" customHeight="1" x14ac:dyDescent="0.3">
      <c r="A242" s="17" t="s">
        <v>416</v>
      </c>
      <c r="B242" s="17" t="s">
        <v>280</v>
      </c>
      <c r="C242" s="17" t="s">
        <v>417</v>
      </c>
      <c r="D242" s="17" t="s">
        <v>27</v>
      </c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R242">
        <v>1</v>
      </c>
    </row>
    <row r="243" spans="1:18" ht="30" customHeight="1" x14ac:dyDescent="0.3">
      <c r="A243" s="17" t="s">
        <v>418</v>
      </c>
      <c r="B243" s="17" t="s">
        <v>284</v>
      </c>
      <c r="C243" s="17" t="s">
        <v>43</v>
      </c>
      <c r="D243" s="17" t="s">
        <v>109</v>
      </c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R243">
        <v>1</v>
      </c>
    </row>
    <row r="244" spans="1:18" ht="30" customHeight="1" x14ac:dyDescent="0.3">
      <c r="A244" s="17" t="s">
        <v>419</v>
      </c>
      <c r="B244" s="17" t="s">
        <v>288</v>
      </c>
      <c r="C244" s="17" t="s">
        <v>43</v>
      </c>
      <c r="D244" s="17" t="s">
        <v>109</v>
      </c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R244">
        <v>1</v>
      </c>
    </row>
    <row r="245" spans="1:18" ht="30" customHeight="1" x14ac:dyDescent="0.3">
      <c r="A245" s="17" t="s">
        <v>420</v>
      </c>
      <c r="B245" s="17" t="s">
        <v>290</v>
      </c>
      <c r="C245" s="17" t="s">
        <v>43</v>
      </c>
      <c r="D245" s="17" t="s">
        <v>109</v>
      </c>
      <c r="E245" s="18"/>
      <c r="F245" s="18"/>
      <c r="G245" s="18"/>
      <c r="H245" s="18"/>
      <c r="I245" s="18"/>
      <c r="J245" s="18"/>
      <c r="K245" s="18"/>
      <c r="L245" s="18"/>
      <c r="M245" s="90"/>
      <c r="N245" s="90"/>
      <c r="O245" s="90"/>
      <c r="P245" s="18"/>
      <c r="R245">
        <v>1</v>
      </c>
    </row>
    <row r="246" spans="1:18" ht="30" customHeight="1" x14ac:dyDescent="0.3">
      <c r="A246" s="17" t="s">
        <v>421</v>
      </c>
      <c r="B246" s="17" t="s">
        <v>292</v>
      </c>
      <c r="C246" s="17" t="s">
        <v>43</v>
      </c>
      <c r="D246" s="17" t="s">
        <v>109</v>
      </c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R246">
        <v>1</v>
      </c>
    </row>
    <row r="247" spans="1:18" ht="30" customHeight="1" x14ac:dyDescent="0.3">
      <c r="A247" s="17" t="s">
        <v>422</v>
      </c>
      <c r="B247" s="17" t="s">
        <v>294</v>
      </c>
      <c r="C247" s="17" t="s">
        <v>43</v>
      </c>
      <c r="D247" s="17" t="s">
        <v>109</v>
      </c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R247">
        <v>1</v>
      </c>
    </row>
    <row r="248" spans="1:18" ht="30" customHeight="1" x14ac:dyDescent="0.3">
      <c r="A248" s="17" t="s">
        <v>423</v>
      </c>
      <c r="B248" s="17" t="s">
        <v>220</v>
      </c>
      <c r="C248" s="17" t="s">
        <v>43</v>
      </c>
      <c r="D248" s="17" t="s">
        <v>109</v>
      </c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R248">
        <v>1</v>
      </c>
    </row>
    <row r="249" spans="1:18" ht="30" customHeight="1" x14ac:dyDescent="0.3">
      <c r="A249" s="17" t="s">
        <v>424</v>
      </c>
      <c r="B249" s="17" t="s">
        <v>111</v>
      </c>
      <c r="C249" s="17" t="s">
        <v>43</v>
      </c>
      <c r="D249" s="17" t="s">
        <v>109</v>
      </c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R249">
        <v>1</v>
      </c>
    </row>
    <row r="250" spans="1:18" ht="30" customHeight="1" x14ac:dyDescent="0.3">
      <c r="A250" s="17" t="s">
        <v>425</v>
      </c>
      <c r="B250" s="17" t="s">
        <v>426</v>
      </c>
      <c r="C250" s="17" t="s">
        <v>43</v>
      </c>
      <c r="D250" s="17" t="s">
        <v>43</v>
      </c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R250">
        <v>1</v>
      </c>
    </row>
    <row r="251" spans="1:18" ht="30" customHeight="1" x14ac:dyDescent="0.3">
      <c r="A251" s="17" t="s">
        <v>427</v>
      </c>
      <c r="B251" s="17" t="s">
        <v>117</v>
      </c>
      <c r="C251" s="17" t="s">
        <v>43</v>
      </c>
      <c r="D251" s="17" t="s">
        <v>119</v>
      </c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R251">
        <v>1</v>
      </c>
    </row>
    <row r="252" spans="1:18" ht="30" customHeight="1" x14ac:dyDescent="0.3">
      <c r="A252" s="17" t="s">
        <v>428</v>
      </c>
      <c r="B252" s="17" t="s">
        <v>227</v>
      </c>
      <c r="C252" s="17" t="s">
        <v>43</v>
      </c>
      <c r="D252" s="17" t="s">
        <v>119</v>
      </c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R252">
        <v>2</v>
      </c>
    </row>
    <row r="253" spans="1:18" ht="30" customHeight="1" x14ac:dyDescent="0.3">
      <c r="A253" s="17" t="s">
        <v>429</v>
      </c>
      <c r="B253" s="17" t="s">
        <v>229</v>
      </c>
      <c r="C253" s="17" t="s">
        <v>43</v>
      </c>
      <c r="D253" s="17" t="s">
        <v>119</v>
      </c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R253">
        <v>2</v>
      </c>
    </row>
    <row r="254" spans="1:18" ht="30" customHeight="1" x14ac:dyDescent="0.3">
      <c r="A254" s="17" t="s">
        <v>430</v>
      </c>
      <c r="B254" s="17" t="s">
        <v>231</v>
      </c>
      <c r="C254" s="17" t="s">
        <v>232</v>
      </c>
      <c r="D254" s="17" t="s">
        <v>57</v>
      </c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R254">
        <v>1</v>
      </c>
    </row>
    <row r="255" spans="1:18" ht="30" customHeight="1" x14ac:dyDescent="0.3">
      <c r="A255" s="17" t="s">
        <v>431</v>
      </c>
      <c r="B255" s="17" t="s">
        <v>305</v>
      </c>
      <c r="C255" s="17" t="s">
        <v>43</v>
      </c>
      <c r="D255" s="17" t="s">
        <v>27</v>
      </c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R255">
        <v>1</v>
      </c>
    </row>
    <row r="256" spans="1:18" ht="30" customHeight="1" x14ac:dyDescent="0.3">
      <c r="A256" s="17" t="s">
        <v>432</v>
      </c>
      <c r="B256" s="17" t="s">
        <v>307</v>
      </c>
      <c r="C256" s="17" t="s">
        <v>366</v>
      </c>
      <c r="D256" s="17" t="s">
        <v>27</v>
      </c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R256">
        <v>1</v>
      </c>
    </row>
    <row r="257" spans="1:18" ht="30" customHeight="1" x14ac:dyDescent="0.3">
      <c r="A257" s="17" t="s">
        <v>433</v>
      </c>
      <c r="B257" s="17" t="s">
        <v>239</v>
      </c>
      <c r="C257" s="17" t="s">
        <v>43</v>
      </c>
      <c r="D257" s="17" t="s">
        <v>109</v>
      </c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R257">
        <v>2</v>
      </c>
    </row>
    <row r="258" spans="1:18" ht="30" customHeight="1" x14ac:dyDescent="0.3">
      <c r="A258" s="17" t="s">
        <v>434</v>
      </c>
      <c r="B258" s="17" t="s">
        <v>129</v>
      </c>
      <c r="C258" s="17" t="s">
        <v>134</v>
      </c>
      <c r="D258" s="17" t="s">
        <v>32</v>
      </c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R258">
        <v>1</v>
      </c>
    </row>
    <row r="259" spans="1:18" ht="30" customHeight="1" x14ac:dyDescent="0.3">
      <c r="A259" s="17" t="s">
        <v>435</v>
      </c>
      <c r="B259" s="17" t="s">
        <v>129</v>
      </c>
      <c r="C259" s="17" t="s">
        <v>311</v>
      </c>
      <c r="D259" s="17" t="s">
        <v>32</v>
      </c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R259">
        <v>1</v>
      </c>
    </row>
    <row r="260" spans="1:18" ht="30" customHeight="1" x14ac:dyDescent="0.3">
      <c r="A260" s="17" t="s">
        <v>436</v>
      </c>
      <c r="B260" s="17" t="s">
        <v>129</v>
      </c>
      <c r="C260" s="17" t="s">
        <v>136</v>
      </c>
      <c r="D260" s="17" t="s">
        <v>32</v>
      </c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R260">
        <v>1</v>
      </c>
    </row>
    <row r="261" spans="1:18" ht="30" customHeight="1" x14ac:dyDescent="0.3">
      <c r="A261" s="17" t="s">
        <v>437</v>
      </c>
      <c r="B261" s="17" t="s">
        <v>129</v>
      </c>
      <c r="C261" s="17" t="s">
        <v>314</v>
      </c>
      <c r="D261" s="17" t="s">
        <v>32</v>
      </c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R261">
        <v>1</v>
      </c>
    </row>
    <row r="262" spans="1:18" ht="30" customHeight="1" x14ac:dyDescent="0.3">
      <c r="A262" s="17" t="s">
        <v>438</v>
      </c>
      <c r="B262" s="17" t="s">
        <v>138</v>
      </c>
      <c r="C262" s="17" t="s">
        <v>143</v>
      </c>
      <c r="D262" s="17" t="s">
        <v>109</v>
      </c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R262">
        <v>1</v>
      </c>
    </row>
    <row r="263" spans="1:18" ht="30" customHeight="1" x14ac:dyDescent="0.3">
      <c r="A263" s="17" t="s">
        <v>439</v>
      </c>
      <c r="B263" s="17" t="s">
        <v>138</v>
      </c>
      <c r="C263" s="17" t="s">
        <v>317</v>
      </c>
      <c r="D263" s="17" t="s">
        <v>109</v>
      </c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R263">
        <v>1</v>
      </c>
    </row>
    <row r="264" spans="1:18" ht="30" customHeight="1" x14ac:dyDescent="0.3">
      <c r="A264" s="17" t="s">
        <v>440</v>
      </c>
      <c r="B264" s="17" t="s">
        <v>138</v>
      </c>
      <c r="C264" s="17" t="s">
        <v>145</v>
      </c>
      <c r="D264" s="17" t="s">
        <v>109</v>
      </c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R264">
        <v>1</v>
      </c>
    </row>
    <row r="265" spans="1:18" ht="30" customHeight="1" x14ac:dyDescent="0.3">
      <c r="A265" s="17" t="s">
        <v>441</v>
      </c>
      <c r="B265" s="17" t="s">
        <v>147</v>
      </c>
      <c r="C265" s="17" t="s">
        <v>143</v>
      </c>
      <c r="D265" s="17" t="s">
        <v>109</v>
      </c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R265">
        <v>1</v>
      </c>
    </row>
    <row r="266" spans="1:18" ht="30" customHeight="1" x14ac:dyDescent="0.3">
      <c r="A266" s="17" t="s">
        <v>442</v>
      </c>
      <c r="B266" s="17" t="s">
        <v>147</v>
      </c>
      <c r="C266" s="17" t="s">
        <v>317</v>
      </c>
      <c r="D266" s="17" t="s">
        <v>109</v>
      </c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R266">
        <v>1</v>
      </c>
    </row>
    <row r="267" spans="1:18" ht="30" customHeight="1" x14ac:dyDescent="0.3">
      <c r="A267" s="17" t="s">
        <v>443</v>
      </c>
      <c r="B267" s="17" t="s">
        <v>147</v>
      </c>
      <c r="C267" s="17" t="s">
        <v>145</v>
      </c>
      <c r="D267" s="17" t="s">
        <v>109</v>
      </c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R267">
        <v>1</v>
      </c>
    </row>
    <row r="268" spans="1:18" ht="30" customHeight="1" x14ac:dyDescent="0.3">
      <c r="A268" s="17" t="s">
        <v>444</v>
      </c>
      <c r="B268" s="17" t="s">
        <v>152</v>
      </c>
      <c r="C268" s="17" t="s">
        <v>143</v>
      </c>
      <c r="D268" s="17" t="s">
        <v>57</v>
      </c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R268">
        <v>1</v>
      </c>
    </row>
    <row r="269" spans="1:18" ht="30" customHeight="1" x14ac:dyDescent="0.3">
      <c r="A269" s="17" t="s">
        <v>445</v>
      </c>
      <c r="B269" s="17" t="s">
        <v>152</v>
      </c>
      <c r="C269" s="17" t="s">
        <v>317</v>
      </c>
      <c r="D269" s="17" t="s">
        <v>57</v>
      </c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R269">
        <v>1</v>
      </c>
    </row>
    <row r="270" spans="1:18" ht="30" customHeight="1" x14ac:dyDescent="0.3">
      <c r="A270" s="17" t="s">
        <v>446</v>
      </c>
      <c r="B270" s="17" t="s">
        <v>152</v>
      </c>
      <c r="C270" s="17" t="s">
        <v>145</v>
      </c>
      <c r="D270" s="17" t="s">
        <v>57</v>
      </c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R270">
        <v>1</v>
      </c>
    </row>
    <row r="271" spans="1:18" ht="30" customHeight="1" x14ac:dyDescent="0.3">
      <c r="A271" s="17" t="s">
        <v>447</v>
      </c>
      <c r="B271" s="17" t="s">
        <v>157</v>
      </c>
      <c r="C271" s="17" t="s">
        <v>162</v>
      </c>
      <c r="D271" s="17" t="s">
        <v>32</v>
      </c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R271">
        <v>1</v>
      </c>
    </row>
    <row r="272" spans="1:18" ht="30" customHeight="1" x14ac:dyDescent="0.3">
      <c r="A272" s="17" t="s">
        <v>448</v>
      </c>
      <c r="B272" s="17" t="s">
        <v>157</v>
      </c>
      <c r="C272" s="17" t="s">
        <v>327</v>
      </c>
      <c r="D272" s="17" t="s">
        <v>32</v>
      </c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R272">
        <v>1</v>
      </c>
    </row>
    <row r="273" spans="1:18" ht="30" customHeight="1" x14ac:dyDescent="0.3">
      <c r="A273" s="17" t="s">
        <v>449</v>
      </c>
      <c r="B273" s="17" t="s">
        <v>157</v>
      </c>
      <c r="C273" s="17" t="s">
        <v>164</v>
      </c>
      <c r="D273" s="17" t="s">
        <v>32</v>
      </c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R273">
        <v>1</v>
      </c>
    </row>
    <row r="274" spans="1:18" ht="30" customHeight="1" x14ac:dyDescent="0.3">
      <c r="A274" s="17" t="s">
        <v>450</v>
      </c>
      <c r="B274" s="17" t="s">
        <v>157</v>
      </c>
      <c r="C274" s="17" t="s">
        <v>330</v>
      </c>
      <c r="D274" s="17" t="s">
        <v>32</v>
      </c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R274">
        <v>1</v>
      </c>
    </row>
    <row r="275" spans="1:18" ht="30" customHeight="1" x14ac:dyDescent="0.3">
      <c r="A275" s="17" t="s">
        <v>451</v>
      </c>
      <c r="B275" s="17" t="s">
        <v>166</v>
      </c>
      <c r="C275" s="17" t="s">
        <v>167</v>
      </c>
      <c r="D275" s="17" t="s">
        <v>32</v>
      </c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R275">
        <v>1</v>
      </c>
    </row>
    <row r="276" spans="1:18" ht="30" customHeight="1" x14ac:dyDescent="0.3">
      <c r="A276" s="17" t="s">
        <v>452</v>
      </c>
      <c r="B276" s="17" t="s">
        <v>169</v>
      </c>
      <c r="C276" s="17" t="s">
        <v>170</v>
      </c>
      <c r="D276" s="17" t="s">
        <v>109</v>
      </c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R276">
        <v>1</v>
      </c>
    </row>
    <row r="277" spans="1:18" ht="30" customHeight="1" x14ac:dyDescent="0.3">
      <c r="A277" s="17" t="s">
        <v>453</v>
      </c>
      <c r="B277" s="17" t="s">
        <v>172</v>
      </c>
      <c r="C277" s="17" t="s">
        <v>170</v>
      </c>
      <c r="D277" s="17" t="s">
        <v>109</v>
      </c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R277">
        <v>1</v>
      </c>
    </row>
    <row r="278" spans="1:18" ht="30" customHeight="1" x14ac:dyDescent="0.3">
      <c r="A278" s="17" t="s">
        <v>454</v>
      </c>
      <c r="B278" s="17" t="s">
        <v>174</v>
      </c>
      <c r="C278" s="17" t="s">
        <v>170</v>
      </c>
      <c r="D278" s="17" t="s">
        <v>109</v>
      </c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R278">
        <v>1</v>
      </c>
    </row>
    <row r="279" spans="1:18" ht="30" customHeight="1" x14ac:dyDescent="0.3">
      <c r="A279" s="17" t="s">
        <v>455</v>
      </c>
      <c r="B279" s="17" t="s">
        <v>176</v>
      </c>
      <c r="C279" s="17" t="s">
        <v>177</v>
      </c>
      <c r="D279" s="17" t="s">
        <v>32</v>
      </c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R279">
        <v>1</v>
      </c>
    </row>
    <row r="280" spans="1:18" ht="30" customHeight="1" x14ac:dyDescent="0.3">
      <c r="A280" s="17" t="s">
        <v>456</v>
      </c>
      <c r="B280" s="17" t="s">
        <v>391</v>
      </c>
      <c r="C280" s="17" t="s">
        <v>392</v>
      </c>
      <c r="D280" s="17" t="s">
        <v>57</v>
      </c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R280">
        <v>2</v>
      </c>
    </row>
    <row r="281" spans="1:18" ht="30" customHeight="1" x14ac:dyDescent="0.3">
      <c r="A281" s="17" t="s">
        <v>457</v>
      </c>
      <c r="B281" s="17" t="s">
        <v>394</v>
      </c>
      <c r="C281" s="17" t="s">
        <v>392</v>
      </c>
      <c r="D281" s="17" t="s">
        <v>57</v>
      </c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R281">
        <v>2</v>
      </c>
    </row>
    <row r="282" spans="1:18" ht="30" customHeight="1" x14ac:dyDescent="0.3">
      <c r="A282" s="17" t="s">
        <v>458</v>
      </c>
      <c r="B282" s="17" t="s">
        <v>179</v>
      </c>
      <c r="C282" s="17" t="s">
        <v>180</v>
      </c>
      <c r="D282" s="17" t="s">
        <v>57</v>
      </c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R282">
        <v>1</v>
      </c>
    </row>
    <row r="283" spans="1:18" ht="30" customHeight="1" x14ac:dyDescent="0.3">
      <c r="A283" s="17" t="s">
        <v>459</v>
      </c>
      <c r="B283" s="17" t="s">
        <v>182</v>
      </c>
      <c r="C283" s="17" t="s">
        <v>43</v>
      </c>
      <c r="D283" s="17" t="s">
        <v>183</v>
      </c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R283">
        <v>1</v>
      </c>
    </row>
    <row r="284" spans="1:18" ht="30" customHeight="1" x14ac:dyDescent="0.3">
      <c r="A284" s="17" t="s">
        <v>460</v>
      </c>
      <c r="B284" s="17" t="s">
        <v>185</v>
      </c>
      <c r="C284" s="17" t="s">
        <v>186</v>
      </c>
      <c r="D284" s="17" t="s">
        <v>187</v>
      </c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R284">
        <v>1</v>
      </c>
    </row>
    <row r="285" spans="1:18" ht="30" customHeight="1" x14ac:dyDescent="0.3">
      <c r="A285" s="17" t="s">
        <v>461</v>
      </c>
      <c r="B285" s="17" t="s">
        <v>399</v>
      </c>
      <c r="C285" s="17" t="s">
        <v>400</v>
      </c>
      <c r="D285" s="17" t="s">
        <v>32</v>
      </c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R285">
        <v>1</v>
      </c>
    </row>
    <row r="286" spans="1:18" ht="30" customHeight="1" x14ac:dyDescent="0.3">
      <c r="A286" s="17" t="s">
        <v>462</v>
      </c>
      <c r="B286" s="17" t="s">
        <v>189</v>
      </c>
      <c r="C286" s="17" t="s">
        <v>190</v>
      </c>
      <c r="D286" s="17" t="s">
        <v>32</v>
      </c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R286">
        <v>1</v>
      </c>
    </row>
    <row r="287" spans="1:18" ht="30" customHeight="1" x14ac:dyDescent="0.3">
      <c r="A287" s="17" t="s">
        <v>463</v>
      </c>
      <c r="B287" s="17" t="s">
        <v>260</v>
      </c>
      <c r="C287" s="17" t="s">
        <v>261</v>
      </c>
      <c r="D287" s="17" t="s">
        <v>32</v>
      </c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R287">
        <v>1</v>
      </c>
    </row>
    <row r="288" spans="1:18" ht="30" customHeight="1" x14ac:dyDescent="0.3">
      <c r="A288" s="17" t="s">
        <v>464</v>
      </c>
      <c r="B288" s="17" t="s">
        <v>192</v>
      </c>
      <c r="C288" s="17" t="s">
        <v>193</v>
      </c>
      <c r="D288" s="17" t="s">
        <v>32</v>
      </c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R288">
        <v>1</v>
      </c>
    </row>
    <row r="289" spans="1:18" ht="30" customHeight="1" x14ac:dyDescent="0.3">
      <c r="A289" s="17" t="s">
        <v>465</v>
      </c>
      <c r="B289" s="17" t="s">
        <v>195</v>
      </c>
      <c r="C289" s="17" t="s">
        <v>193</v>
      </c>
      <c r="D289" s="17" t="s">
        <v>109</v>
      </c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R289">
        <v>1</v>
      </c>
    </row>
    <row r="290" spans="1:18" ht="30" customHeight="1" x14ac:dyDescent="0.3">
      <c r="A290" s="17" t="s">
        <v>466</v>
      </c>
      <c r="B290" s="17" t="s">
        <v>200</v>
      </c>
      <c r="C290" s="17" t="s">
        <v>198</v>
      </c>
      <c r="D290" s="17" t="s">
        <v>27</v>
      </c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R290">
        <v>2</v>
      </c>
    </row>
    <row r="291" spans="1:18" ht="30" customHeight="1" x14ac:dyDescent="0.3">
      <c r="A291" s="17" t="s">
        <v>467</v>
      </c>
      <c r="B291" s="17" t="s">
        <v>202</v>
      </c>
      <c r="C291" s="17" t="s">
        <v>203</v>
      </c>
      <c r="D291" s="17" t="s">
        <v>32</v>
      </c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R291">
        <v>1</v>
      </c>
    </row>
    <row r="292" spans="1:18" ht="30" customHeight="1" x14ac:dyDescent="0.3">
      <c r="A292" s="17" t="s">
        <v>468</v>
      </c>
      <c r="B292" s="17" t="s">
        <v>205</v>
      </c>
      <c r="C292" s="17" t="s">
        <v>469</v>
      </c>
      <c r="D292" s="17" t="s">
        <v>183</v>
      </c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R292">
        <v>3</v>
      </c>
    </row>
    <row r="293" spans="1:18" ht="30" customHeight="1" x14ac:dyDescent="0.3">
      <c r="A293" s="17" t="s">
        <v>470</v>
      </c>
      <c r="B293" s="17" t="s">
        <v>471</v>
      </c>
      <c r="C293" s="17" t="s">
        <v>43</v>
      </c>
      <c r="D293" s="17" t="s">
        <v>43</v>
      </c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R293">
        <v>1</v>
      </c>
    </row>
    <row r="294" spans="1:18" ht="30" customHeight="1" x14ac:dyDescent="0.3">
      <c r="A294" s="17" t="s">
        <v>472</v>
      </c>
      <c r="B294" s="17" t="s">
        <v>473</v>
      </c>
      <c r="C294" s="17" t="s">
        <v>43</v>
      </c>
      <c r="D294" s="17" t="s">
        <v>43</v>
      </c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R294">
        <v>1</v>
      </c>
    </row>
    <row r="295" spans="1:18" ht="30" customHeight="1" x14ac:dyDescent="0.3">
      <c r="A295" s="17" t="s">
        <v>474</v>
      </c>
      <c r="B295" s="17" t="s">
        <v>475</v>
      </c>
      <c r="C295" s="17" t="s">
        <v>476</v>
      </c>
      <c r="D295" s="17" t="s">
        <v>27</v>
      </c>
      <c r="E295" s="18"/>
      <c r="F295" s="18"/>
      <c r="G295" s="18"/>
      <c r="H295" s="18"/>
      <c r="I295" s="18"/>
      <c r="J295" s="18"/>
      <c r="K295" s="18"/>
      <c r="L295" s="18"/>
      <c r="M295" s="90"/>
      <c r="N295" s="90"/>
      <c r="O295" s="90"/>
      <c r="P295" s="18"/>
      <c r="R295">
        <v>1</v>
      </c>
    </row>
    <row r="296" spans="1:18" ht="30" customHeight="1" x14ac:dyDescent="0.3">
      <c r="A296" s="17" t="s">
        <v>477</v>
      </c>
      <c r="B296" s="17" t="s">
        <v>280</v>
      </c>
      <c r="C296" s="17" t="s">
        <v>478</v>
      </c>
      <c r="D296" s="17" t="s">
        <v>27</v>
      </c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R296">
        <v>1</v>
      </c>
    </row>
    <row r="297" spans="1:18" ht="30" customHeight="1" x14ac:dyDescent="0.3">
      <c r="A297" s="17" t="s">
        <v>479</v>
      </c>
      <c r="B297" s="17" t="s">
        <v>280</v>
      </c>
      <c r="C297" s="17" t="s">
        <v>417</v>
      </c>
      <c r="D297" s="17" t="s">
        <v>27</v>
      </c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R297">
        <v>1</v>
      </c>
    </row>
    <row r="298" spans="1:18" ht="30" customHeight="1" x14ac:dyDescent="0.3">
      <c r="A298" s="17" t="s">
        <v>480</v>
      </c>
      <c r="B298" s="17" t="s">
        <v>284</v>
      </c>
      <c r="C298" s="17" t="s">
        <v>43</v>
      </c>
      <c r="D298" s="17" t="s">
        <v>109</v>
      </c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R298">
        <v>1</v>
      </c>
    </row>
    <row r="299" spans="1:18" ht="30" customHeight="1" x14ac:dyDescent="0.3">
      <c r="A299" s="17" t="s">
        <v>481</v>
      </c>
      <c r="B299" s="17" t="s">
        <v>482</v>
      </c>
      <c r="C299" s="17" t="s">
        <v>43</v>
      </c>
      <c r="D299" s="17" t="s">
        <v>109</v>
      </c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R299">
        <v>1</v>
      </c>
    </row>
    <row r="300" spans="1:18" ht="30" customHeight="1" x14ac:dyDescent="0.3">
      <c r="A300" s="17" t="s">
        <v>483</v>
      </c>
      <c r="B300" s="17" t="s">
        <v>288</v>
      </c>
      <c r="C300" s="17" t="s">
        <v>43</v>
      </c>
      <c r="D300" s="17" t="s">
        <v>109</v>
      </c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R300">
        <v>1</v>
      </c>
    </row>
    <row r="301" spans="1:18" ht="30" customHeight="1" x14ac:dyDescent="0.3">
      <c r="A301" s="17" t="s">
        <v>484</v>
      </c>
      <c r="B301" s="17" t="s">
        <v>290</v>
      </c>
      <c r="C301" s="17" t="s">
        <v>43</v>
      </c>
      <c r="D301" s="17" t="s">
        <v>109</v>
      </c>
      <c r="E301" s="18"/>
      <c r="F301" s="18"/>
      <c r="G301" s="18"/>
      <c r="H301" s="18"/>
      <c r="I301" s="18"/>
      <c r="J301" s="18"/>
      <c r="K301" s="18"/>
      <c r="L301" s="18"/>
      <c r="M301" s="90"/>
      <c r="N301" s="90"/>
      <c r="O301" s="90"/>
      <c r="P301" s="18"/>
      <c r="R301">
        <v>1</v>
      </c>
    </row>
    <row r="302" spans="1:18" ht="30" customHeight="1" x14ac:dyDescent="0.3">
      <c r="A302" s="17" t="s">
        <v>485</v>
      </c>
      <c r="B302" s="17" t="s">
        <v>486</v>
      </c>
      <c r="C302" s="17" t="s">
        <v>43</v>
      </c>
      <c r="D302" s="17" t="s">
        <v>109</v>
      </c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R302">
        <v>1</v>
      </c>
    </row>
    <row r="303" spans="1:18" ht="30" customHeight="1" x14ac:dyDescent="0.3">
      <c r="A303" s="17" t="s">
        <v>487</v>
      </c>
      <c r="B303" s="17" t="s">
        <v>292</v>
      </c>
      <c r="C303" s="17" t="s">
        <v>43</v>
      </c>
      <c r="D303" s="17" t="s">
        <v>109</v>
      </c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R303">
        <v>1</v>
      </c>
    </row>
    <row r="304" spans="1:18" ht="30" customHeight="1" x14ac:dyDescent="0.3">
      <c r="A304" s="17" t="s">
        <v>488</v>
      </c>
      <c r="B304" s="17" t="s">
        <v>294</v>
      </c>
      <c r="C304" s="17" t="s">
        <v>43</v>
      </c>
      <c r="D304" s="17" t="s">
        <v>109</v>
      </c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R304">
        <v>1</v>
      </c>
    </row>
    <row r="305" spans="1:18" ht="30" customHeight="1" x14ac:dyDescent="0.3">
      <c r="A305" s="17" t="s">
        <v>489</v>
      </c>
      <c r="B305" s="17" t="s">
        <v>490</v>
      </c>
      <c r="C305" s="17" t="s">
        <v>491</v>
      </c>
      <c r="D305" s="17" t="s">
        <v>109</v>
      </c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R305">
        <v>1</v>
      </c>
    </row>
    <row r="306" spans="1:18" ht="30" customHeight="1" x14ac:dyDescent="0.3">
      <c r="A306" s="17" t="s">
        <v>492</v>
      </c>
      <c r="B306" s="17" t="s">
        <v>108</v>
      </c>
      <c r="C306" s="17" t="s">
        <v>493</v>
      </c>
      <c r="D306" s="17" t="s">
        <v>109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R306">
        <v>1</v>
      </c>
    </row>
    <row r="307" spans="1:18" ht="30" customHeight="1" x14ac:dyDescent="0.3">
      <c r="A307" s="17" t="s">
        <v>494</v>
      </c>
      <c r="B307" s="17" t="s">
        <v>495</v>
      </c>
      <c r="C307" s="17" t="s">
        <v>43</v>
      </c>
      <c r="D307" s="17" t="s">
        <v>43</v>
      </c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R307">
        <v>1</v>
      </c>
    </row>
    <row r="308" spans="1:18" ht="30" customHeight="1" x14ac:dyDescent="0.3">
      <c r="A308" s="17" t="s">
        <v>496</v>
      </c>
      <c r="B308" s="17" t="s">
        <v>117</v>
      </c>
      <c r="C308" s="17" t="s">
        <v>497</v>
      </c>
      <c r="D308" s="17" t="s">
        <v>119</v>
      </c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R308">
        <v>1</v>
      </c>
    </row>
    <row r="309" spans="1:18" ht="30" customHeight="1" x14ac:dyDescent="0.3">
      <c r="A309" s="17" t="s">
        <v>498</v>
      </c>
      <c r="B309" s="17" t="s">
        <v>499</v>
      </c>
      <c r="C309" s="17" t="s">
        <v>43</v>
      </c>
      <c r="D309" s="17" t="s">
        <v>119</v>
      </c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R309">
        <v>2</v>
      </c>
    </row>
    <row r="310" spans="1:18" ht="30" customHeight="1" x14ac:dyDescent="0.3">
      <c r="A310" s="17" t="s">
        <v>500</v>
      </c>
      <c r="B310" s="17" t="s">
        <v>229</v>
      </c>
      <c r="C310" s="17" t="s">
        <v>43</v>
      </c>
      <c r="D310" s="17" t="s">
        <v>119</v>
      </c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R310">
        <v>2</v>
      </c>
    </row>
    <row r="311" spans="1:18" ht="30" customHeight="1" x14ac:dyDescent="0.3">
      <c r="A311" s="17" t="s">
        <v>501</v>
      </c>
      <c r="B311" s="17" t="s">
        <v>231</v>
      </c>
      <c r="C311" s="17" t="s">
        <v>232</v>
      </c>
      <c r="D311" s="17" t="s">
        <v>57</v>
      </c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R311">
        <v>1</v>
      </c>
    </row>
    <row r="312" spans="1:18" ht="30" customHeight="1" x14ac:dyDescent="0.3">
      <c r="A312" s="17" t="s">
        <v>502</v>
      </c>
      <c r="B312" s="17" t="s">
        <v>301</v>
      </c>
      <c r="C312" s="17" t="s">
        <v>43</v>
      </c>
      <c r="D312" s="17" t="s">
        <v>27</v>
      </c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R312">
        <v>1</v>
      </c>
    </row>
    <row r="313" spans="1:18" ht="30" customHeight="1" x14ac:dyDescent="0.3">
      <c r="A313" s="17" t="s">
        <v>503</v>
      </c>
      <c r="B313" s="17" t="s">
        <v>303</v>
      </c>
      <c r="C313" s="17" t="s">
        <v>237</v>
      </c>
      <c r="D313" s="17" t="s">
        <v>27</v>
      </c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R313">
        <v>1</v>
      </c>
    </row>
    <row r="314" spans="1:18" ht="30" customHeight="1" x14ac:dyDescent="0.3">
      <c r="A314" s="17" t="s">
        <v>504</v>
      </c>
      <c r="B314" s="17" t="s">
        <v>305</v>
      </c>
      <c r="C314" s="17" t="s">
        <v>43</v>
      </c>
      <c r="D314" s="17" t="s">
        <v>27</v>
      </c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R314">
        <v>1</v>
      </c>
    </row>
    <row r="315" spans="1:18" ht="30" customHeight="1" x14ac:dyDescent="0.3">
      <c r="A315" s="17" t="s">
        <v>505</v>
      </c>
      <c r="B315" s="17" t="s">
        <v>307</v>
      </c>
      <c r="C315" s="17" t="s">
        <v>237</v>
      </c>
      <c r="D315" s="17" t="s">
        <v>27</v>
      </c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R315">
        <v>1</v>
      </c>
    </row>
    <row r="316" spans="1:18" ht="30" customHeight="1" x14ac:dyDescent="0.3">
      <c r="A316" s="17" t="s">
        <v>506</v>
      </c>
      <c r="B316" s="17" t="s">
        <v>507</v>
      </c>
      <c r="C316" s="17" t="s">
        <v>43</v>
      </c>
      <c r="D316" s="17" t="s">
        <v>109</v>
      </c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R316">
        <v>2</v>
      </c>
    </row>
    <row r="317" spans="1:18" ht="30" customHeight="1" x14ac:dyDescent="0.3">
      <c r="A317" s="17" t="s">
        <v>508</v>
      </c>
      <c r="B317" s="17" t="s">
        <v>239</v>
      </c>
      <c r="C317" s="17" t="s">
        <v>43</v>
      </c>
      <c r="D317" s="17" t="s">
        <v>109</v>
      </c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R317">
        <v>2</v>
      </c>
    </row>
    <row r="318" spans="1:18" ht="30" customHeight="1" x14ac:dyDescent="0.3">
      <c r="A318" s="17" t="s">
        <v>509</v>
      </c>
      <c r="B318" s="17" t="s">
        <v>129</v>
      </c>
      <c r="C318" s="17" t="s">
        <v>132</v>
      </c>
      <c r="D318" s="17" t="s">
        <v>32</v>
      </c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R318">
        <v>1</v>
      </c>
    </row>
    <row r="319" spans="1:18" ht="30" customHeight="1" x14ac:dyDescent="0.3">
      <c r="A319" s="17" t="s">
        <v>510</v>
      </c>
      <c r="B319" s="17" t="s">
        <v>129</v>
      </c>
      <c r="C319" s="17" t="s">
        <v>134</v>
      </c>
      <c r="D319" s="17" t="s">
        <v>32</v>
      </c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R319">
        <v>1</v>
      </c>
    </row>
    <row r="320" spans="1:18" ht="30" customHeight="1" x14ac:dyDescent="0.3">
      <c r="A320" s="17" t="s">
        <v>511</v>
      </c>
      <c r="B320" s="17" t="s">
        <v>129</v>
      </c>
      <c r="C320" s="17" t="s">
        <v>311</v>
      </c>
      <c r="D320" s="17" t="s">
        <v>32</v>
      </c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R320">
        <v>1</v>
      </c>
    </row>
    <row r="321" spans="1:18" ht="30" customHeight="1" x14ac:dyDescent="0.3">
      <c r="A321" s="17" t="s">
        <v>512</v>
      </c>
      <c r="B321" s="17" t="s">
        <v>129</v>
      </c>
      <c r="C321" s="17" t="s">
        <v>136</v>
      </c>
      <c r="D321" s="17" t="s">
        <v>32</v>
      </c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R321">
        <v>1</v>
      </c>
    </row>
    <row r="322" spans="1:18" ht="30" customHeight="1" x14ac:dyDescent="0.3">
      <c r="A322" s="17" t="s">
        <v>513</v>
      </c>
      <c r="B322" s="17" t="s">
        <v>129</v>
      </c>
      <c r="C322" s="17" t="s">
        <v>314</v>
      </c>
      <c r="D322" s="17" t="s">
        <v>32</v>
      </c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R322">
        <v>1</v>
      </c>
    </row>
    <row r="323" spans="1:18" ht="30" customHeight="1" x14ac:dyDescent="0.3">
      <c r="A323" s="17" t="s">
        <v>514</v>
      </c>
      <c r="B323" s="17" t="s">
        <v>138</v>
      </c>
      <c r="C323" s="17" t="s">
        <v>141</v>
      </c>
      <c r="D323" s="17" t="s">
        <v>109</v>
      </c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R323">
        <v>1</v>
      </c>
    </row>
    <row r="324" spans="1:18" ht="30" customHeight="1" x14ac:dyDescent="0.3">
      <c r="A324" s="17" t="s">
        <v>515</v>
      </c>
      <c r="B324" s="17" t="s">
        <v>147</v>
      </c>
      <c r="C324" s="17" t="s">
        <v>141</v>
      </c>
      <c r="D324" s="17" t="s">
        <v>109</v>
      </c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R324">
        <v>1</v>
      </c>
    </row>
    <row r="325" spans="1:18" ht="30" customHeight="1" x14ac:dyDescent="0.3">
      <c r="A325" s="17" t="s">
        <v>516</v>
      </c>
      <c r="B325" s="17" t="s">
        <v>147</v>
      </c>
      <c r="C325" s="17" t="s">
        <v>143</v>
      </c>
      <c r="D325" s="17" t="s">
        <v>109</v>
      </c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R325">
        <v>1</v>
      </c>
    </row>
    <row r="326" spans="1:18" ht="30" customHeight="1" x14ac:dyDescent="0.3">
      <c r="A326" s="17" t="s">
        <v>517</v>
      </c>
      <c r="B326" s="17" t="s">
        <v>147</v>
      </c>
      <c r="C326" s="17" t="s">
        <v>317</v>
      </c>
      <c r="D326" s="17" t="s">
        <v>109</v>
      </c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R326">
        <v>1</v>
      </c>
    </row>
    <row r="327" spans="1:18" ht="30" customHeight="1" x14ac:dyDescent="0.3">
      <c r="A327" s="17" t="s">
        <v>518</v>
      </c>
      <c r="B327" s="17" t="s">
        <v>147</v>
      </c>
      <c r="C327" s="17" t="s">
        <v>145</v>
      </c>
      <c r="D327" s="17" t="s">
        <v>109</v>
      </c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R327">
        <v>1</v>
      </c>
    </row>
    <row r="328" spans="1:18" ht="30" customHeight="1" x14ac:dyDescent="0.3">
      <c r="A328" s="17" t="s">
        <v>519</v>
      </c>
      <c r="B328" s="17" t="s">
        <v>147</v>
      </c>
      <c r="C328" s="17" t="s">
        <v>520</v>
      </c>
      <c r="D328" s="17" t="s">
        <v>109</v>
      </c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R328">
        <v>1</v>
      </c>
    </row>
    <row r="329" spans="1:18" ht="30" customHeight="1" x14ac:dyDescent="0.3">
      <c r="A329" s="17" t="s">
        <v>521</v>
      </c>
      <c r="B329" s="17" t="s">
        <v>152</v>
      </c>
      <c r="C329" s="17" t="s">
        <v>141</v>
      </c>
      <c r="D329" s="17" t="s">
        <v>57</v>
      </c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R329">
        <v>1</v>
      </c>
    </row>
    <row r="330" spans="1:18" ht="30" customHeight="1" x14ac:dyDescent="0.3">
      <c r="A330" s="17" t="s">
        <v>522</v>
      </c>
      <c r="B330" s="17" t="s">
        <v>152</v>
      </c>
      <c r="C330" s="17" t="s">
        <v>143</v>
      </c>
      <c r="D330" s="17" t="s">
        <v>57</v>
      </c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R330">
        <v>1</v>
      </c>
    </row>
    <row r="331" spans="1:18" ht="30" customHeight="1" x14ac:dyDescent="0.3">
      <c r="A331" s="17" t="s">
        <v>523</v>
      </c>
      <c r="B331" s="17" t="s">
        <v>152</v>
      </c>
      <c r="C331" s="17" t="s">
        <v>317</v>
      </c>
      <c r="D331" s="17" t="s">
        <v>57</v>
      </c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R331">
        <v>1</v>
      </c>
    </row>
    <row r="332" spans="1:18" ht="30" customHeight="1" x14ac:dyDescent="0.3">
      <c r="A332" s="17" t="s">
        <v>524</v>
      </c>
      <c r="B332" s="17" t="s">
        <v>152</v>
      </c>
      <c r="C332" s="17" t="s">
        <v>145</v>
      </c>
      <c r="D332" s="17" t="s">
        <v>57</v>
      </c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R332">
        <v>1</v>
      </c>
    </row>
    <row r="333" spans="1:18" ht="30" customHeight="1" x14ac:dyDescent="0.3">
      <c r="A333" s="17" t="s">
        <v>525</v>
      </c>
      <c r="B333" s="17" t="s">
        <v>152</v>
      </c>
      <c r="C333" s="17" t="s">
        <v>520</v>
      </c>
      <c r="D333" s="17" t="s">
        <v>57</v>
      </c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R333">
        <v>1</v>
      </c>
    </row>
    <row r="334" spans="1:18" ht="30" customHeight="1" x14ac:dyDescent="0.3">
      <c r="A334" s="17" t="s">
        <v>526</v>
      </c>
      <c r="B334" s="17" t="s">
        <v>157</v>
      </c>
      <c r="C334" s="17" t="s">
        <v>160</v>
      </c>
      <c r="D334" s="17" t="s">
        <v>32</v>
      </c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R334">
        <v>1</v>
      </c>
    </row>
    <row r="335" spans="1:18" ht="30" customHeight="1" x14ac:dyDescent="0.3">
      <c r="A335" s="17" t="s">
        <v>527</v>
      </c>
      <c r="B335" s="17" t="s">
        <v>157</v>
      </c>
      <c r="C335" s="17" t="s">
        <v>162</v>
      </c>
      <c r="D335" s="17" t="s">
        <v>32</v>
      </c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R335">
        <v>1</v>
      </c>
    </row>
    <row r="336" spans="1:18" ht="30" customHeight="1" x14ac:dyDescent="0.3">
      <c r="A336" s="17" t="s">
        <v>528</v>
      </c>
      <c r="B336" s="17" t="s">
        <v>157</v>
      </c>
      <c r="C336" s="17" t="s">
        <v>327</v>
      </c>
      <c r="D336" s="17" t="s">
        <v>32</v>
      </c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R336">
        <v>1</v>
      </c>
    </row>
    <row r="337" spans="1:18" ht="30" customHeight="1" x14ac:dyDescent="0.3">
      <c r="A337" s="17" t="s">
        <v>529</v>
      </c>
      <c r="B337" s="17" t="s">
        <v>157</v>
      </c>
      <c r="C337" s="17" t="s">
        <v>164</v>
      </c>
      <c r="D337" s="17" t="s">
        <v>32</v>
      </c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R337">
        <v>1</v>
      </c>
    </row>
    <row r="338" spans="1:18" ht="30" customHeight="1" x14ac:dyDescent="0.3">
      <c r="A338" s="17" t="s">
        <v>530</v>
      </c>
      <c r="B338" s="17" t="s">
        <v>157</v>
      </c>
      <c r="C338" s="17" t="s">
        <v>330</v>
      </c>
      <c r="D338" s="17" t="s">
        <v>32</v>
      </c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R338">
        <v>1</v>
      </c>
    </row>
    <row r="339" spans="1:18" ht="30" customHeight="1" x14ac:dyDescent="0.3">
      <c r="A339" s="17" t="s">
        <v>531</v>
      </c>
      <c r="B339" s="17" t="s">
        <v>166</v>
      </c>
      <c r="C339" s="17" t="s">
        <v>167</v>
      </c>
      <c r="D339" s="17" t="s">
        <v>32</v>
      </c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R339">
        <v>1</v>
      </c>
    </row>
    <row r="340" spans="1:18" ht="30" customHeight="1" x14ac:dyDescent="0.3">
      <c r="A340" s="17" t="s">
        <v>532</v>
      </c>
      <c r="B340" s="17" t="s">
        <v>176</v>
      </c>
      <c r="C340" s="17" t="s">
        <v>177</v>
      </c>
      <c r="D340" s="17" t="s">
        <v>32</v>
      </c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R340">
        <v>1</v>
      </c>
    </row>
    <row r="341" spans="1:18" ht="30" customHeight="1" x14ac:dyDescent="0.3">
      <c r="A341" s="17" t="s">
        <v>533</v>
      </c>
      <c r="B341" s="17" t="s">
        <v>179</v>
      </c>
      <c r="C341" s="17" t="s">
        <v>180</v>
      </c>
      <c r="D341" s="17" t="s">
        <v>57</v>
      </c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R341">
        <v>1</v>
      </c>
    </row>
    <row r="342" spans="1:18" ht="30" customHeight="1" x14ac:dyDescent="0.3">
      <c r="A342" s="17" t="s">
        <v>534</v>
      </c>
      <c r="B342" s="17" t="s">
        <v>182</v>
      </c>
      <c r="C342" s="17" t="s">
        <v>43</v>
      </c>
      <c r="D342" s="17" t="s">
        <v>183</v>
      </c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R342">
        <v>1</v>
      </c>
    </row>
    <row r="343" spans="1:18" ht="30" customHeight="1" x14ac:dyDescent="0.3">
      <c r="A343" s="17" t="s">
        <v>535</v>
      </c>
      <c r="B343" s="17" t="s">
        <v>185</v>
      </c>
      <c r="C343" s="17" t="s">
        <v>186</v>
      </c>
      <c r="D343" s="17" t="s">
        <v>187</v>
      </c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R343">
        <v>1</v>
      </c>
    </row>
    <row r="344" spans="1:18" ht="30" customHeight="1" x14ac:dyDescent="0.3">
      <c r="A344" s="17" t="s">
        <v>536</v>
      </c>
      <c r="B344" s="17" t="s">
        <v>197</v>
      </c>
      <c r="C344" s="17" t="s">
        <v>198</v>
      </c>
      <c r="D344" s="17" t="s">
        <v>27</v>
      </c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R344">
        <v>2</v>
      </c>
    </row>
    <row r="345" spans="1:18" ht="30" customHeight="1" x14ac:dyDescent="0.3">
      <c r="A345" s="17" t="s">
        <v>537</v>
      </c>
      <c r="B345" s="17" t="s">
        <v>200</v>
      </c>
      <c r="C345" s="17" t="s">
        <v>198</v>
      </c>
      <c r="D345" s="17" t="s">
        <v>27</v>
      </c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R345">
        <v>2</v>
      </c>
    </row>
    <row r="346" spans="1:18" ht="30" customHeight="1" x14ac:dyDescent="0.3">
      <c r="A346" s="17" t="s">
        <v>538</v>
      </c>
      <c r="B346" s="17" t="s">
        <v>202</v>
      </c>
      <c r="C346" s="17" t="s">
        <v>203</v>
      </c>
      <c r="D346" s="17" t="s">
        <v>32</v>
      </c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R346">
        <v>1</v>
      </c>
    </row>
    <row r="347" spans="1:18" ht="30" customHeight="1" x14ac:dyDescent="0.3">
      <c r="A347" s="17" t="s">
        <v>539</v>
      </c>
      <c r="B347" s="17" t="s">
        <v>205</v>
      </c>
      <c r="C347" s="17" t="s">
        <v>206</v>
      </c>
      <c r="D347" s="17" t="s">
        <v>207</v>
      </c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R347">
        <v>3</v>
      </c>
    </row>
    <row r="348" spans="1:18" ht="30" customHeight="1" x14ac:dyDescent="0.3">
      <c r="A348" s="17" t="s">
        <v>540</v>
      </c>
      <c r="B348" s="17" t="s">
        <v>205</v>
      </c>
      <c r="C348" s="17" t="s">
        <v>541</v>
      </c>
      <c r="D348" s="17" t="s">
        <v>542</v>
      </c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R348">
        <v>3</v>
      </c>
    </row>
    <row r="349" spans="1:18" ht="30" customHeight="1" x14ac:dyDescent="0.3">
      <c r="A349" s="17" t="s">
        <v>543</v>
      </c>
      <c r="B349" s="17" t="s">
        <v>544</v>
      </c>
      <c r="C349" s="17" t="s">
        <v>545</v>
      </c>
      <c r="D349" s="17" t="s">
        <v>546</v>
      </c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R349">
        <v>2</v>
      </c>
    </row>
    <row r="350" spans="1:18" ht="30" customHeight="1" x14ac:dyDescent="0.3">
      <c r="A350" s="17" t="s">
        <v>547</v>
      </c>
      <c r="B350" s="17" t="s">
        <v>548</v>
      </c>
      <c r="C350" s="17" t="s">
        <v>43</v>
      </c>
      <c r="D350" s="17" t="s">
        <v>43</v>
      </c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R350">
        <v>1</v>
      </c>
    </row>
    <row r="351" spans="1:18" ht="30" customHeight="1" x14ac:dyDescent="0.3">
      <c r="A351" s="17" t="s">
        <v>549</v>
      </c>
      <c r="B351" s="17" t="s">
        <v>550</v>
      </c>
      <c r="C351" s="17" t="s">
        <v>43</v>
      </c>
      <c r="D351" s="17" t="s">
        <v>43</v>
      </c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R351">
        <v>1</v>
      </c>
    </row>
    <row r="352" spans="1:18" ht="30" customHeight="1" x14ac:dyDescent="0.3">
      <c r="A352" s="17" t="s">
        <v>551</v>
      </c>
      <c r="B352" s="17" t="s">
        <v>552</v>
      </c>
      <c r="C352" s="17" t="s">
        <v>417</v>
      </c>
      <c r="D352" s="17" t="s">
        <v>27</v>
      </c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R352">
        <v>1</v>
      </c>
    </row>
    <row r="353" spans="1:18" ht="30" customHeight="1" x14ac:dyDescent="0.3">
      <c r="A353" s="17" t="s">
        <v>553</v>
      </c>
      <c r="B353" s="17" t="s">
        <v>216</v>
      </c>
      <c r="C353" s="17" t="s">
        <v>43</v>
      </c>
      <c r="D353" s="17" t="s">
        <v>109</v>
      </c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R353">
        <v>1</v>
      </c>
    </row>
    <row r="354" spans="1:18" ht="30" customHeight="1" x14ac:dyDescent="0.3">
      <c r="A354" s="17" t="s">
        <v>554</v>
      </c>
      <c r="B354" s="17" t="s">
        <v>218</v>
      </c>
      <c r="C354" s="17" t="s">
        <v>43</v>
      </c>
      <c r="D354" s="17" t="s">
        <v>109</v>
      </c>
      <c r="E354" s="18"/>
      <c r="F354" s="18"/>
      <c r="G354" s="18"/>
      <c r="H354" s="18"/>
      <c r="I354" s="18"/>
      <c r="J354" s="18"/>
      <c r="K354" s="18"/>
      <c r="L354" s="18"/>
      <c r="M354" s="90"/>
      <c r="N354" s="90"/>
      <c r="O354" s="90"/>
      <c r="P354" s="18"/>
      <c r="R354">
        <v>1</v>
      </c>
    </row>
    <row r="355" spans="1:18" ht="30" customHeight="1" x14ac:dyDescent="0.3">
      <c r="A355" s="17" t="s">
        <v>555</v>
      </c>
      <c r="B355" s="17" t="s">
        <v>220</v>
      </c>
      <c r="C355" s="17" t="s">
        <v>43</v>
      </c>
      <c r="D355" s="17" t="s">
        <v>109</v>
      </c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R355">
        <v>1</v>
      </c>
    </row>
    <row r="356" spans="1:18" ht="30" customHeight="1" x14ac:dyDescent="0.3">
      <c r="A356" s="17" t="s">
        <v>556</v>
      </c>
      <c r="B356" s="17" t="s">
        <v>111</v>
      </c>
      <c r="C356" s="17" t="s">
        <v>43</v>
      </c>
      <c r="D356" s="17" t="s">
        <v>109</v>
      </c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R356">
        <v>1</v>
      </c>
    </row>
    <row r="357" spans="1:18" ht="30" customHeight="1" x14ac:dyDescent="0.3">
      <c r="A357" s="17" t="s">
        <v>557</v>
      </c>
      <c r="B357" s="17" t="s">
        <v>558</v>
      </c>
      <c r="C357" s="17" t="s">
        <v>43</v>
      </c>
      <c r="D357" s="17" t="s">
        <v>43</v>
      </c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R357">
        <v>1</v>
      </c>
    </row>
    <row r="358" spans="1:18" ht="30" customHeight="1" x14ac:dyDescent="0.3">
      <c r="A358" s="17" t="s">
        <v>559</v>
      </c>
      <c r="B358" s="17" t="s">
        <v>117</v>
      </c>
      <c r="C358" s="17" t="s">
        <v>497</v>
      </c>
      <c r="D358" s="17" t="s">
        <v>119</v>
      </c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R358">
        <v>1</v>
      </c>
    </row>
    <row r="359" spans="1:18" ht="30" customHeight="1" x14ac:dyDescent="0.3">
      <c r="A359" s="17" t="s">
        <v>560</v>
      </c>
      <c r="B359" s="17" t="s">
        <v>499</v>
      </c>
      <c r="C359" s="17" t="s">
        <v>43</v>
      </c>
      <c r="D359" s="17" t="s">
        <v>119</v>
      </c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R359">
        <v>2</v>
      </c>
    </row>
    <row r="360" spans="1:18" ht="30" customHeight="1" x14ac:dyDescent="0.3">
      <c r="A360" s="17" t="s">
        <v>561</v>
      </c>
      <c r="B360" s="17" t="s">
        <v>229</v>
      </c>
      <c r="C360" s="17" t="s">
        <v>43</v>
      </c>
      <c r="D360" s="17" t="s">
        <v>119</v>
      </c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R360">
        <v>2</v>
      </c>
    </row>
    <row r="361" spans="1:18" ht="30" customHeight="1" x14ac:dyDescent="0.3">
      <c r="A361" s="17" t="s">
        <v>562</v>
      </c>
      <c r="B361" s="17" t="s">
        <v>231</v>
      </c>
      <c r="C361" s="17" t="s">
        <v>232</v>
      </c>
      <c r="D361" s="17" t="s">
        <v>57</v>
      </c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R361">
        <v>1</v>
      </c>
    </row>
    <row r="362" spans="1:18" ht="30" customHeight="1" x14ac:dyDescent="0.3">
      <c r="A362" s="17" t="s">
        <v>563</v>
      </c>
      <c r="B362" s="17" t="s">
        <v>301</v>
      </c>
      <c r="C362" s="17" t="s">
        <v>43</v>
      </c>
      <c r="D362" s="17" t="s">
        <v>27</v>
      </c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R362">
        <v>1</v>
      </c>
    </row>
    <row r="363" spans="1:18" ht="30" customHeight="1" x14ac:dyDescent="0.3">
      <c r="A363" s="17" t="s">
        <v>564</v>
      </c>
      <c r="B363" s="17" t="s">
        <v>565</v>
      </c>
      <c r="C363" s="17" t="s">
        <v>366</v>
      </c>
      <c r="D363" s="17" t="s">
        <v>27</v>
      </c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R363">
        <v>1</v>
      </c>
    </row>
    <row r="364" spans="1:18" ht="30" customHeight="1" x14ac:dyDescent="0.3">
      <c r="A364" s="17" t="s">
        <v>566</v>
      </c>
      <c r="B364" s="17" t="s">
        <v>305</v>
      </c>
      <c r="C364" s="17" t="s">
        <v>43</v>
      </c>
      <c r="D364" s="17" t="s">
        <v>27</v>
      </c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R364">
        <v>1</v>
      </c>
    </row>
    <row r="365" spans="1:18" ht="30" customHeight="1" x14ac:dyDescent="0.3">
      <c r="A365" s="17" t="s">
        <v>567</v>
      </c>
      <c r="B365" s="17" t="s">
        <v>568</v>
      </c>
      <c r="C365" s="17" t="s">
        <v>366</v>
      </c>
      <c r="D365" s="17" t="s">
        <v>27</v>
      </c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R365">
        <v>1</v>
      </c>
    </row>
    <row r="366" spans="1:18" ht="30" customHeight="1" x14ac:dyDescent="0.3">
      <c r="A366" s="17" t="s">
        <v>569</v>
      </c>
      <c r="B366" s="17" t="s">
        <v>507</v>
      </c>
      <c r="C366" s="17" t="s">
        <v>43</v>
      </c>
      <c r="D366" s="17" t="s">
        <v>109</v>
      </c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R366">
        <v>2</v>
      </c>
    </row>
    <row r="367" spans="1:18" ht="30" customHeight="1" x14ac:dyDescent="0.3">
      <c r="A367" s="17" t="s">
        <v>570</v>
      </c>
      <c r="B367" s="17" t="s">
        <v>239</v>
      </c>
      <c r="C367" s="17" t="s">
        <v>43</v>
      </c>
      <c r="D367" s="17" t="s">
        <v>109</v>
      </c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R367">
        <v>2</v>
      </c>
    </row>
    <row r="368" spans="1:18" ht="30" customHeight="1" x14ac:dyDescent="0.3">
      <c r="A368" s="17" t="s">
        <v>571</v>
      </c>
      <c r="B368" s="17" t="s">
        <v>129</v>
      </c>
      <c r="C368" s="17" t="s">
        <v>136</v>
      </c>
      <c r="D368" s="17" t="s">
        <v>32</v>
      </c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R368">
        <v>1</v>
      </c>
    </row>
    <row r="369" spans="1:18" ht="30" customHeight="1" x14ac:dyDescent="0.3">
      <c r="A369" s="17" t="s">
        <v>572</v>
      </c>
      <c r="B369" s="17" t="s">
        <v>129</v>
      </c>
      <c r="C369" s="17" t="s">
        <v>314</v>
      </c>
      <c r="D369" s="17" t="s">
        <v>32</v>
      </c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R369">
        <v>1</v>
      </c>
    </row>
    <row r="370" spans="1:18" ht="30" customHeight="1" x14ac:dyDescent="0.3">
      <c r="A370" s="17" t="s">
        <v>573</v>
      </c>
      <c r="B370" s="17" t="s">
        <v>147</v>
      </c>
      <c r="C370" s="17" t="s">
        <v>145</v>
      </c>
      <c r="D370" s="17" t="s">
        <v>109</v>
      </c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R370">
        <v>1</v>
      </c>
    </row>
    <row r="371" spans="1:18" ht="30" customHeight="1" x14ac:dyDescent="0.3">
      <c r="A371" s="17" t="s">
        <v>574</v>
      </c>
      <c r="B371" s="17" t="s">
        <v>147</v>
      </c>
      <c r="C371" s="17" t="s">
        <v>520</v>
      </c>
      <c r="D371" s="17" t="s">
        <v>109</v>
      </c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R371">
        <v>1</v>
      </c>
    </row>
    <row r="372" spans="1:18" ht="30" customHeight="1" x14ac:dyDescent="0.3">
      <c r="A372" s="17" t="s">
        <v>575</v>
      </c>
      <c r="B372" s="17" t="s">
        <v>152</v>
      </c>
      <c r="C372" s="17" t="s">
        <v>145</v>
      </c>
      <c r="D372" s="17" t="s">
        <v>57</v>
      </c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R372">
        <v>1</v>
      </c>
    </row>
    <row r="373" spans="1:18" ht="30" customHeight="1" x14ac:dyDescent="0.3">
      <c r="A373" s="17" t="s">
        <v>576</v>
      </c>
      <c r="B373" s="17" t="s">
        <v>152</v>
      </c>
      <c r="C373" s="17" t="s">
        <v>520</v>
      </c>
      <c r="D373" s="17" t="s">
        <v>57</v>
      </c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R373">
        <v>1</v>
      </c>
    </row>
    <row r="374" spans="1:18" ht="30" customHeight="1" x14ac:dyDescent="0.3">
      <c r="A374" s="17" t="s">
        <v>577</v>
      </c>
      <c r="B374" s="17" t="s">
        <v>157</v>
      </c>
      <c r="C374" s="17" t="s">
        <v>164</v>
      </c>
      <c r="D374" s="17" t="s">
        <v>32</v>
      </c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R374">
        <v>1</v>
      </c>
    </row>
    <row r="375" spans="1:18" ht="30" customHeight="1" x14ac:dyDescent="0.3">
      <c r="A375" s="17" t="s">
        <v>578</v>
      </c>
      <c r="B375" s="17" t="s">
        <v>157</v>
      </c>
      <c r="C375" s="17" t="s">
        <v>330</v>
      </c>
      <c r="D375" s="17" t="s">
        <v>32</v>
      </c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R375">
        <v>1</v>
      </c>
    </row>
    <row r="376" spans="1:18" ht="30" customHeight="1" x14ac:dyDescent="0.3">
      <c r="A376" s="17" t="s">
        <v>579</v>
      </c>
      <c r="B376" s="17" t="s">
        <v>166</v>
      </c>
      <c r="C376" s="17" t="s">
        <v>167</v>
      </c>
      <c r="D376" s="17" t="s">
        <v>32</v>
      </c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R376">
        <v>1</v>
      </c>
    </row>
    <row r="377" spans="1:18" ht="30" customHeight="1" x14ac:dyDescent="0.3">
      <c r="A377" s="17" t="s">
        <v>580</v>
      </c>
      <c r="B377" s="17" t="s">
        <v>176</v>
      </c>
      <c r="C377" s="17" t="s">
        <v>177</v>
      </c>
      <c r="D377" s="17" t="s">
        <v>32</v>
      </c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R377">
        <v>1</v>
      </c>
    </row>
    <row r="378" spans="1:18" ht="30" customHeight="1" x14ac:dyDescent="0.3">
      <c r="A378" s="17" t="s">
        <v>581</v>
      </c>
      <c r="B378" s="17" t="s">
        <v>179</v>
      </c>
      <c r="C378" s="17" t="s">
        <v>180</v>
      </c>
      <c r="D378" s="17" t="s">
        <v>57</v>
      </c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R378">
        <v>1</v>
      </c>
    </row>
    <row r="379" spans="1:18" ht="30" customHeight="1" x14ac:dyDescent="0.3">
      <c r="A379" s="17" t="s">
        <v>582</v>
      </c>
      <c r="B379" s="17" t="s">
        <v>182</v>
      </c>
      <c r="C379" s="17" t="s">
        <v>43</v>
      </c>
      <c r="D379" s="17" t="s">
        <v>183</v>
      </c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R379">
        <v>1</v>
      </c>
    </row>
    <row r="380" spans="1:18" ht="30" customHeight="1" x14ac:dyDescent="0.3">
      <c r="A380" s="17" t="s">
        <v>583</v>
      </c>
      <c r="B380" s="17" t="s">
        <v>185</v>
      </c>
      <c r="C380" s="17" t="s">
        <v>186</v>
      </c>
      <c r="D380" s="17" t="s">
        <v>187</v>
      </c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R380">
        <v>1</v>
      </c>
    </row>
    <row r="381" spans="1:18" ht="30" customHeight="1" x14ac:dyDescent="0.3">
      <c r="A381" s="17" t="s">
        <v>584</v>
      </c>
      <c r="B381" s="17" t="s">
        <v>197</v>
      </c>
      <c r="C381" s="17" t="s">
        <v>585</v>
      </c>
      <c r="D381" s="17" t="s">
        <v>27</v>
      </c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R381">
        <v>2</v>
      </c>
    </row>
    <row r="382" spans="1:18" ht="30" customHeight="1" x14ac:dyDescent="0.3">
      <c r="A382" s="17" t="s">
        <v>586</v>
      </c>
      <c r="B382" s="17" t="s">
        <v>200</v>
      </c>
      <c r="C382" s="17" t="s">
        <v>585</v>
      </c>
      <c r="D382" s="17" t="s">
        <v>27</v>
      </c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R382">
        <v>2</v>
      </c>
    </row>
    <row r="383" spans="1:18" ht="30" customHeight="1" x14ac:dyDescent="0.3">
      <c r="A383" s="17" t="s">
        <v>587</v>
      </c>
      <c r="B383" s="17" t="s">
        <v>588</v>
      </c>
      <c r="C383" s="17" t="s">
        <v>589</v>
      </c>
      <c r="D383" s="17" t="s">
        <v>27</v>
      </c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R383">
        <v>1</v>
      </c>
    </row>
    <row r="384" spans="1:18" ht="30" customHeight="1" x14ac:dyDescent="0.3">
      <c r="A384" s="17" t="s">
        <v>591</v>
      </c>
      <c r="B384" s="17" t="s">
        <v>592</v>
      </c>
      <c r="C384" s="17" t="s">
        <v>593</v>
      </c>
      <c r="D384" s="17" t="s">
        <v>32</v>
      </c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R384">
        <v>1</v>
      </c>
    </row>
    <row r="385" spans="1:18" ht="30" customHeight="1" x14ac:dyDescent="0.3">
      <c r="A385" s="17" t="s">
        <v>595</v>
      </c>
      <c r="B385" s="17" t="s">
        <v>596</v>
      </c>
      <c r="C385" s="17" t="s">
        <v>43</v>
      </c>
      <c r="D385" s="17" t="s">
        <v>32</v>
      </c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R385">
        <v>1</v>
      </c>
    </row>
    <row r="386" spans="1:18" ht="30" customHeight="1" x14ac:dyDescent="0.3">
      <c r="A386" s="17" t="s">
        <v>598</v>
      </c>
      <c r="B386" s="17" t="s">
        <v>599</v>
      </c>
      <c r="C386" s="17" t="s">
        <v>600</v>
      </c>
      <c r="D386" s="17" t="s">
        <v>32</v>
      </c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R386">
        <v>1</v>
      </c>
    </row>
    <row r="387" spans="1:18" ht="30" customHeight="1" x14ac:dyDescent="0.3">
      <c r="A387" s="17" t="s">
        <v>602</v>
      </c>
      <c r="B387" s="17" t="s">
        <v>603</v>
      </c>
      <c r="C387" s="17" t="s">
        <v>604</v>
      </c>
      <c r="D387" s="17" t="s">
        <v>27</v>
      </c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R387">
        <v>1</v>
      </c>
    </row>
    <row r="388" spans="1:18" ht="30" customHeight="1" x14ac:dyDescent="0.3">
      <c r="A388" s="17" t="s">
        <v>606</v>
      </c>
      <c r="B388" s="17" t="s">
        <v>607</v>
      </c>
      <c r="C388" s="17" t="s">
        <v>608</v>
      </c>
      <c r="D388" s="17" t="s">
        <v>546</v>
      </c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R388">
        <v>1</v>
      </c>
    </row>
    <row r="389" spans="1:18" ht="30" customHeight="1" x14ac:dyDescent="0.3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</row>
    <row r="390" spans="1:18" ht="30" customHeight="1" x14ac:dyDescent="0.3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</row>
    <row r="391" spans="1:18" ht="30" customHeight="1" x14ac:dyDescent="0.3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</row>
    <row r="392" spans="1:18" ht="30" customHeight="1" x14ac:dyDescent="0.3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</row>
    <row r="393" spans="1:18" ht="30" customHeight="1" x14ac:dyDescent="0.3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</row>
    <row r="394" spans="1:18" ht="30" customHeight="1" x14ac:dyDescent="0.3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</row>
    <row r="395" spans="1:18" ht="30" customHeight="1" x14ac:dyDescent="0.3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</row>
    <row r="396" spans="1:18" ht="30" customHeight="1" x14ac:dyDescent="0.3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</row>
    <row r="397" spans="1:18" ht="30" customHeight="1" x14ac:dyDescent="0.3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</row>
    <row r="398" spans="1:18" ht="30" customHeight="1" x14ac:dyDescent="0.3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</row>
    <row r="399" spans="1:18" ht="30" customHeight="1" x14ac:dyDescent="0.3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</row>
    <row r="400" spans="1:18" ht="30" customHeight="1" x14ac:dyDescent="0.3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</row>
    <row r="401" spans="1:16" ht="30" customHeight="1" x14ac:dyDescent="0.3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</row>
    <row r="402" spans="1:16" ht="30" customHeight="1" x14ac:dyDescent="0.3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</row>
    <row r="403" spans="1:16" ht="30" customHeight="1" x14ac:dyDescent="0.3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</row>
    <row r="404" spans="1:16" ht="30" customHeight="1" x14ac:dyDescent="0.3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</row>
    <row r="405" spans="1:16" hidden="1" x14ac:dyDescent="0.3">
      <c r="A405" t="s">
        <v>21</v>
      </c>
    </row>
    <row r="406" spans="1:16" ht="17.25" x14ac:dyDescent="0.3">
      <c r="A406" s="1" t="s">
        <v>22</v>
      </c>
      <c r="B406" s="1"/>
      <c r="C406" s="1"/>
      <c r="D406" s="1"/>
      <c r="E406" s="1"/>
      <c r="F406" s="1"/>
      <c r="G406" s="1"/>
      <c r="H406" s="1"/>
      <c r="I406" s="1"/>
    </row>
  </sheetData>
  <mergeCells count="13">
    <mergeCell ref="A1:P1"/>
    <mergeCell ref="A2:P2"/>
    <mergeCell ref="A3:A4"/>
    <mergeCell ref="B3:B4"/>
    <mergeCell ref="C3:C4"/>
    <mergeCell ref="D3:D4"/>
    <mergeCell ref="E3:F3"/>
    <mergeCell ref="G3:H3"/>
    <mergeCell ref="I3:J3"/>
    <mergeCell ref="K3:L3"/>
    <mergeCell ref="M3:N3"/>
    <mergeCell ref="O3:O4"/>
    <mergeCell ref="P3:P4"/>
  </mergeCells>
  <phoneticPr fontId="1" type="noConversion"/>
  <printOptions verticalCentered="1"/>
  <pageMargins left="0.78740157480314954" right="0" top="0.39370078740157477" bottom="0.39370078740157477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원가계산서</vt:lpstr>
      <vt:lpstr>집계표</vt:lpstr>
      <vt:lpstr>내역서</vt:lpstr>
      <vt:lpstr>일위대가목록</vt:lpstr>
      <vt:lpstr>일위대가</vt:lpstr>
      <vt:lpstr>단가대비표</vt:lpstr>
      <vt:lpstr>내역서!Print_Area</vt:lpstr>
      <vt:lpstr>단가대비표!Print_Area</vt:lpstr>
      <vt:lpstr>원가계산서!Print_Area</vt:lpstr>
      <vt:lpstr>일위대가!Print_Area</vt:lpstr>
      <vt:lpstr>일위대가목록!Print_Area</vt:lpstr>
      <vt:lpstr>집계표!Print_Area</vt:lpstr>
      <vt:lpstr>내역서!Print_Titles</vt:lpstr>
      <vt:lpstr>단가대비표!Print_Titles</vt:lpstr>
      <vt:lpstr>일위대가!Print_Titles</vt:lpstr>
      <vt:lpstr>일위대가목록!Print_Titles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2026-03-10T06:01:18Z</dcterms:created>
  <dcterms:modified xsi:type="dcterms:W3CDTF">2026-09-06T03:58:03Z</dcterms:modified>
</cp:coreProperties>
</file>