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D:\0_오구희업무\의약품, 임대차\3. 장례식장 협력업체\2026\장의용품 입찰 관련\4. 입찰공고\"/>
    </mc:Choice>
  </mc:AlternateContent>
  <xr:revisionPtr revIDLastSave="0" documentId="13_ncr:1_{14CCFD0F-2B8F-4EB8-88A0-ABC2CAA76C11}" xr6:coauthVersionLast="36" xr6:coauthVersionMax="36" xr10:uidLastSave="{00000000-0000-0000-0000-000000000000}"/>
  <bookViews>
    <workbookView xWindow="0" yWindow="0" windowWidth="19200" windowHeight="11475" xr2:uid="{00000000-000D-0000-FFFF-FFFF00000000}"/>
  </bookViews>
  <sheets>
    <sheet name="단가비율표" sheetId="5" r:id="rId1"/>
    <sheet name="단가비율표 (실적포함)" sheetId="4" state="hidden" r:id="rId2"/>
    <sheet name="단가비율표 (평균)" sheetId="3" state="hidden" r:id="rId3"/>
    <sheet name="단가비율표1" sheetId="1" state="hidden" r:id="rId4"/>
    <sheet name="소비자 물가상승률" sheetId="2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3" i="5" l="1"/>
  <c r="O62" i="5"/>
  <c r="O61" i="5"/>
  <c r="O60" i="5"/>
  <c r="P60" i="5" s="1"/>
  <c r="O59" i="5"/>
  <c r="O58" i="5"/>
  <c r="O57" i="5"/>
  <c r="O56" i="5"/>
  <c r="P56" i="5" s="1"/>
  <c r="O55" i="5"/>
  <c r="O54" i="5"/>
  <c r="O53" i="5"/>
  <c r="O52" i="5"/>
  <c r="P52" i="5" s="1"/>
  <c r="O51" i="5"/>
  <c r="O50" i="5"/>
  <c r="O49" i="5"/>
  <c r="O48" i="5"/>
  <c r="P48" i="5" s="1"/>
  <c r="O47" i="5"/>
  <c r="O46" i="5"/>
  <c r="O45" i="5"/>
  <c r="O44" i="5"/>
  <c r="P44" i="5" s="1"/>
  <c r="O43" i="5"/>
  <c r="O42" i="5"/>
  <c r="O41" i="5"/>
  <c r="O40" i="5"/>
  <c r="P40" i="5" s="1"/>
  <c r="O39" i="5"/>
  <c r="O38" i="5"/>
  <c r="O37" i="5"/>
  <c r="O36" i="5"/>
  <c r="P36" i="5" s="1"/>
  <c r="O35" i="5"/>
  <c r="O34" i="5"/>
  <c r="O33" i="5"/>
  <c r="O32" i="5"/>
  <c r="P32" i="5" s="1"/>
  <c r="O31" i="5"/>
  <c r="O30" i="5"/>
  <c r="O29" i="5"/>
  <c r="O28" i="5"/>
  <c r="P28" i="5" s="1"/>
  <c r="O27" i="5"/>
  <c r="O26" i="5"/>
  <c r="O25" i="5"/>
  <c r="O24" i="5"/>
  <c r="P24" i="5" s="1"/>
  <c r="O23" i="5"/>
  <c r="O22" i="5"/>
  <c r="O21" i="5"/>
  <c r="O20" i="5"/>
  <c r="P20" i="5" s="1"/>
  <c r="O19" i="5"/>
  <c r="O18" i="5"/>
  <c r="O17" i="5"/>
  <c r="O16" i="5"/>
  <c r="P16" i="5" s="1"/>
  <c r="O15" i="5"/>
  <c r="O14" i="5"/>
  <c r="O13" i="5"/>
  <c r="O12" i="5"/>
  <c r="P12" i="5" s="1"/>
  <c r="O11" i="5"/>
  <c r="O10" i="5"/>
  <c r="O9" i="5"/>
  <c r="O8" i="5"/>
  <c r="P8" i="5" s="1"/>
  <c r="P6" i="5" s="1"/>
  <c r="O7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M6" i="5"/>
  <c r="O6" i="5"/>
  <c r="P7" i="5"/>
  <c r="P9" i="5"/>
  <c r="P10" i="5"/>
  <c r="P11" i="5"/>
  <c r="P13" i="5"/>
  <c r="P14" i="5"/>
  <c r="P15" i="5"/>
  <c r="P17" i="5"/>
  <c r="P18" i="5"/>
  <c r="P19" i="5"/>
  <c r="P21" i="5"/>
  <c r="P22" i="5"/>
  <c r="P23" i="5"/>
  <c r="P25" i="5"/>
  <c r="P26" i="5"/>
  <c r="P27" i="5"/>
  <c r="P29" i="5"/>
  <c r="P30" i="5"/>
  <c r="P31" i="5"/>
  <c r="P33" i="5"/>
  <c r="P34" i="5"/>
  <c r="P35" i="5"/>
  <c r="P37" i="5"/>
  <c r="P38" i="5"/>
  <c r="P39" i="5"/>
  <c r="P41" i="5"/>
  <c r="P42" i="5"/>
  <c r="P43" i="5"/>
  <c r="P45" i="5"/>
  <c r="P46" i="5"/>
  <c r="P47" i="5"/>
  <c r="P49" i="5"/>
  <c r="P50" i="5"/>
  <c r="P51" i="5"/>
  <c r="P53" i="5"/>
  <c r="P54" i="5"/>
  <c r="P55" i="5"/>
  <c r="P57" i="5"/>
  <c r="P58" i="5"/>
  <c r="P59" i="5"/>
  <c r="P61" i="5"/>
  <c r="P62" i="5"/>
  <c r="P63" i="5"/>
  <c r="N6" i="5" l="1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7" i="5"/>
  <c r="H7" i="5" l="1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G6" i="5" l="1"/>
  <c r="H6" i="5"/>
  <c r="P66" i="4" l="1"/>
  <c r="K6" i="5" l="1"/>
  <c r="I6" i="5"/>
  <c r="F6" i="5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" i="3"/>
  <c r="O7" i="4"/>
  <c r="P7" i="4" s="1"/>
  <c r="J6" i="4"/>
  <c r="O8" i="4"/>
  <c r="P8" i="4" s="1"/>
  <c r="O9" i="4"/>
  <c r="P9" i="4" s="1"/>
  <c r="O10" i="4"/>
  <c r="P10" i="4" s="1"/>
  <c r="O11" i="4"/>
  <c r="P11" i="4" s="1"/>
  <c r="O12" i="4"/>
  <c r="P12" i="4" s="1"/>
  <c r="O13" i="4"/>
  <c r="P13" i="4" s="1"/>
  <c r="O14" i="4"/>
  <c r="P14" i="4" s="1"/>
  <c r="O15" i="4"/>
  <c r="P15" i="4" s="1"/>
  <c r="O16" i="4"/>
  <c r="P16" i="4" s="1"/>
  <c r="O17" i="4"/>
  <c r="P17" i="4" s="1"/>
  <c r="O18" i="4"/>
  <c r="P18" i="4" s="1"/>
  <c r="O19" i="4"/>
  <c r="P19" i="4" s="1"/>
  <c r="O20" i="4"/>
  <c r="P20" i="4" s="1"/>
  <c r="O21" i="4"/>
  <c r="P21" i="4" s="1"/>
  <c r="O22" i="4"/>
  <c r="P22" i="4" s="1"/>
  <c r="O23" i="4"/>
  <c r="P23" i="4" s="1"/>
  <c r="O24" i="4"/>
  <c r="P24" i="4" s="1"/>
  <c r="O25" i="4"/>
  <c r="P25" i="4" s="1"/>
  <c r="O26" i="4"/>
  <c r="P26" i="4" s="1"/>
  <c r="O27" i="4"/>
  <c r="P27" i="4" s="1"/>
  <c r="O28" i="4"/>
  <c r="P28" i="4" s="1"/>
  <c r="O29" i="4"/>
  <c r="P29" i="4" s="1"/>
  <c r="O30" i="4"/>
  <c r="P30" i="4" s="1"/>
  <c r="O31" i="4"/>
  <c r="P31" i="4" s="1"/>
  <c r="O32" i="4"/>
  <c r="P32" i="4" s="1"/>
  <c r="O33" i="4"/>
  <c r="P33" i="4" s="1"/>
  <c r="O34" i="4"/>
  <c r="P34" i="4" s="1"/>
  <c r="O35" i="4"/>
  <c r="P35" i="4" s="1"/>
  <c r="O36" i="4"/>
  <c r="P36" i="4" s="1"/>
  <c r="O37" i="4"/>
  <c r="P37" i="4" s="1"/>
  <c r="O38" i="4"/>
  <c r="P38" i="4" s="1"/>
  <c r="O39" i="4"/>
  <c r="P39" i="4" s="1"/>
  <c r="O40" i="4"/>
  <c r="P40" i="4" s="1"/>
  <c r="O41" i="4"/>
  <c r="P41" i="4" s="1"/>
  <c r="O42" i="4"/>
  <c r="P42" i="4" s="1"/>
  <c r="O43" i="4"/>
  <c r="P43" i="4" s="1"/>
  <c r="O44" i="4"/>
  <c r="P44" i="4" s="1"/>
  <c r="O45" i="4"/>
  <c r="P45" i="4" s="1"/>
  <c r="O46" i="4"/>
  <c r="P46" i="4" s="1"/>
  <c r="O47" i="4"/>
  <c r="P47" i="4" s="1"/>
  <c r="O48" i="4"/>
  <c r="P48" i="4" s="1"/>
  <c r="O49" i="4"/>
  <c r="P49" i="4" s="1"/>
  <c r="O50" i="4"/>
  <c r="P50" i="4" s="1"/>
  <c r="O51" i="4"/>
  <c r="P51" i="4" s="1"/>
  <c r="O52" i="4"/>
  <c r="P52" i="4" s="1"/>
  <c r="O53" i="4"/>
  <c r="P53" i="4" s="1"/>
  <c r="O54" i="4"/>
  <c r="P54" i="4" s="1"/>
  <c r="O55" i="4"/>
  <c r="P55" i="4" s="1"/>
  <c r="O56" i="4"/>
  <c r="P56" i="4" s="1"/>
  <c r="O57" i="4"/>
  <c r="P57" i="4" s="1"/>
  <c r="O58" i="4"/>
  <c r="P58" i="4" s="1"/>
  <c r="O59" i="4"/>
  <c r="P59" i="4" s="1"/>
  <c r="O60" i="4"/>
  <c r="P60" i="4" s="1"/>
  <c r="O61" i="4"/>
  <c r="P61" i="4" s="1"/>
  <c r="O62" i="4"/>
  <c r="P62" i="4" s="1"/>
  <c r="O63" i="4"/>
  <c r="P63" i="4" s="1"/>
  <c r="O64" i="4"/>
  <c r="P64" i="4" s="1"/>
  <c r="O65" i="4"/>
  <c r="P65" i="4" s="1"/>
  <c r="I6" i="4"/>
  <c r="H6" i="4"/>
  <c r="G6" i="4"/>
  <c r="F6" i="4"/>
  <c r="J6" i="5" l="1"/>
  <c r="Q7" i="5"/>
  <c r="P6" i="4"/>
  <c r="L6" i="5"/>
  <c r="Q8" i="5" l="1"/>
  <c r="Q16" i="5"/>
  <c r="Q24" i="5"/>
  <c r="Q32" i="5"/>
  <c r="Q40" i="5"/>
  <c r="Q48" i="5"/>
  <c r="Q56" i="5"/>
  <c r="Q34" i="5"/>
  <c r="Q50" i="5"/>
  <c r="Q13" i="5"/>
  <c r="Q45" i="5"/>
  <c r="Q22" i="5"/>
  <c r="Q54" i="5"/>
  <c r="Q9" i="5"/>
  <c r="Q17" i="5"/>
  <c r="Q25" i="5"/>
  <c r="Q33" i="5"/>
  <c r="Q41" i="5"/>
  <c r="Q49" i="5"/>
  <c r="Q57" i="5"/>
  <c r="Q18" i="5"/>
  <c r="Q42" i="5"/>
  <c r="Q58" i="5"/>
  <c r="Q60" i="5"/>
  <c r="Q62" i="5"/>
  <c r="Q10" i="5"/>
  <c r="Q11" i="5"/>
  <c r="Q19" i="5"/>
  <c r="Q27" i="5"/>
  <c r="Q35" i="5"/>
  <c r="Q43" i="5"/>
  <c r="Q51" i="5"/>
  <c r="Q59" i="5"/>
  <c r="Q12" i="5"/>
  <c r="Q20" i="5"/>
  <c r="Q28" i="5"/>
  <c r="Q36" i="5"/>
  <c r="Q44" i="5"/>
  <c r="Q52" i="5"/>
  <c r="Q29" i="5"/>
  <c r="Q53" i="5"/>
  <c r="Q30" i="5"/>
  <c r="Q46" i="5"/>
  <c r="Q15" i="5"/>
  <c r="Q23" i="5"/>
  <c r="Q31" i="5"/>
  <c r="Q39" i="5"/>
  <c r="Q47" i="5"/>
  <c r="Q55" i="5"/>
  <c r="Q63" i="5"/>
  <c r="Q26" i="5"/>
  <c r="Q21" i="5"/>
  <c r="Q37" i="5"/>
  <c r="Q61" i="5"/>
  <c r="Q14" i="5"/>
  <c r="Q38" i="5"/>
  <c r="Q24" i="4"/>
  <c r="Q56" i="4"/>
  <c r="Q32" i="4"/>
  <c r="Q64" i="4"/>
  <c r="Q8" i="4"/>
  <c r="Q40" i="4"/>
  <c r="Q10" i="4"/>
  <c r="Q16" i="4"/>
  <c r="Q48" i="4"/>
  <c r="Q18" i="4"/>
  <c r="Q26" i="4"/>
  <c r="Q34" i="4"/>
  <c r="Q42" i="4"/>
  <c r="Q50" i="4"/>
  <c r="Q58" i="4"/>
  <c r="Q13" i="4"/>
  <c r="Q41" i="4"/>
  <c r="Q61" i="4"/>
  <c r="Q15" i="4"/>
  <c r="Q23" i="4"/>
  <c r="Q31" i="4"/>
  <c r="Q39" i="4"/>
  <c r="Q47" i="4"/>
  <c r="Q55" i="4"/>
  <c r="Q63" i="4"/>
  <c r="Q29" i="4"/>
  <c r="Q53" i="4"/>
  <c r="Q21" i="4"/>
  <c r="Q45" i="4"/>
  <c r="Q12" i="4"/>
  <c r="Q20" i="4"/>
  <c r="Q28" i="4"/>
  <c r="Q36" i="4"/>
  <c r="Q44" i="4"/>
  <c r="Q52" i="4"/>
  <c r="Q60" i="4"/>
  <c r="Q7" i="4"/>
  <c r="Q14" i="4"/>
  <c r="Q22" i="4"/>
  <c r="Q30" i="4"/>
  <c r="Q38" i="4"/>
  <c r="Q46" i="4"/>
  <c r="Q54" i="4"/>
  <c r="Q62" i="4"/>
  <c r="Q25" i="4"/>
  <c r="Q49" i="4"/>
  <c r="Q11" i="4"/>
  <c r="Q19" i="4"/>
  <c r="Q27" i="4"/>
  <c r="Q35" i="4"/>
  <c r="Q43" i="4"/>
  <c r="Q51" i="4"/>
  <c r="Q59" i="4"/>
  <c r="Q17" i="4"/>
  <c r="Q37" i="4"/>
  <c r="Q65" i="4"/>
  <c r="Q9" i="4"/>
  <c r="Q33" i="4"/>
  <c r="Q57" i="4"/>
  <c r="Q6" i="5" l="1"/>
  <c r="N6" i="4"/>
  <c r="M6" i="4"/>
  <c r="L6" i="4"/>
  <c r="K6" i="4"/>
  <c r="E6" i="4"/>
  <c r="O6" i="4" l="1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M64" i="3"/>
  <c r="K64" i="3"/>
  <c r="I64" i="3"/>
  <c r="M63" i="3"/>
  <c r="K63" i="3"/>
  <c r="I63" i="3"/>
  <c r="M62" i="3"/>
  <c r="K62" i="3"/>
  <c r="I62" i="3"/>
  <c r="M61" i="3"/>
  <c r="K61" i="3"/>
  <c r="I61" i="3"/>
  <c r="M60" i="3"/>
  <c r="K60" i="3"/>
  <c r="I60" i="3"/>
  <c r="M59" i="3"/>
  <c r="K59" i="3"/>
  <c r="I59" i="3"/>
  <c r="M58" i="3"/>
  <c r="K58" i="3"/>
  <c r="I58" i="3"/>
  <c r="M57" i="3"/>
  <c r="K57" i="3"/>
  <c r="I57" i="3"/>
  <c r="M56" i="3"/>
  <c r="K56" i="3"/>
  <c r="I56" i="3"/>
  <c r="M55" i="3"/>
  <c r="K55" i="3"/>
  <c r="I55" i="3"/>
  <c r="M54" i="3"/>
  <c r="K54" i="3"/>
  <c r="I54" i="3"/>
  <c r="M53" i="3"/>
  <c r="K53" i="3"/>
  <c r="I53" i="3"/>
  <c r="M52" i="3"/>
  <c r="K52" i="3"/>
  <c r="I52" i="3"/>
  <c r="M51" i="3"/>
  <c r="K51" i="3"/>
  <c r="I51" i="3"/>
  <c r="M50" i="3"/>
  <c r="K50" i="3"/>
  <c r="I50" i="3"/>
  <c r="M49" i="3"/>
  <c r="K49" i="3"/>
  <c r="I49" i="3"/>
  <c r="M48" i="3"/>
  <c r="K48" i="3"/>
  <c r="I48" i="3"/>
  <c r="M47" i="3"/>
  <c r="K47" i="3"/>
  <c r="I47" i="3"/>
  <c r="M46" i="3"/>
  <c r="K46" i="3"/>
  <c r="I46" i="3"/>
  <c r="M45" i="3"/>
  <c r="K45" i="3"/>
  <c r="I45" i="3"/>
  <c r="M44" i="3"/>
  <c r="K44" i="3"/>
  <c r="I44" i="3"/>
  <c r="M43" i="3"/>
  <c r="K43" i="3"/>
  <c r="I43" i="3"/>
  <c r="M42" i="3"/>
  <c r="K42" i="3"/>
  <c r="I42" i="3"/>
  <c r="M41" i="3"/>
  <c r="K41" i="3"/>
  <c r="I41" i="3"/>
  <c r="M40" i="3"/>
  <c r="K40" i="3"/>
  <c r="I40" i="3"/>
  <c r="M39" i="3"/>
  <c r="K39" i="3"/>
  <c r="I39" i="3"/>
  <c r="M38" i="3"/>
  <c r="K38" i="3"/>
  <c r="I38" i="3"/>
  <c r="M37" i="3"/>
  <c r="K37" i="3"/>
  <c r="I37" i="3"/>
  <c r="M36" i="3"/>
  <c r="K36" i="3"/>
  <c r="I36" i="3"/>
  <c r="M35" i="3"/>
  <c r="K35" i="3"/>
  <c r="I35" i="3"/>
  <c r="M34" i="3"/>
  <c r="K34" i="3"/>
  <c r="I34" i="3"/>
  <c r="M33" i="3"/>
  <c r="K33" i="3"/>
  <c r="I33" i="3"/>
  <c r="M32" i="3"/>
  <c r="K32" i="3"/>
  <c r="I32" i="3"/>
  <c r="M31" i="3"/>
  <c r="K31" i="3"/>
  <c r="I31" i="3"/>
  <c r="M30" i="3"/>
  <c r="K30" i="3"/>
  <c r="I30" i="3"/>
  <c r="M29" i="3"/>
  <c r="K29" i="3"/>
  <c r="I29" i="3"/>
  <c r="M28" i="3"/>
  <c r="K28" i="3"/>
  <c r="I28" i="3"/>
  <c r="M27" i="3"/>
  <c r="K27" i="3"/>
  <c r="I27" i="3"/>
  <c r="M26" i="3"/>
  <c r="K26" i="3"/>
  <c r="I26" i="3"/>
  <c r="M25" i="3"/>
  <c r="K25" i="3"/>
  <c r="I25" i="3"/>
  <c r="M24" i="3"/>
  <c r="K24" i="3"/>
  <c r="I24" i="3"/>
  <c r="M23" i="3"/>
  <c r="K23" i="3"/>
  <c r="I23" i="3"/>
  <c r="M22" i="3"/>
  <c r="K22" i="3"/>
  <c r="I22" i="3"/>
  <c r="M21" i="3"/>
  <c r="K21" i="3"/>
  <c r="I21" i="3"/>
  <c r="M20" i="3"/>
  <c r="K20" i="3"/>
  <c r="I20" i="3"/>
  <c r="M19" i="3"/>
  <c r="K19" i="3"/>
  <c r="I19" i="3"/>
  <c r="M18" i="3"/>
  <c r="K18" i="3"/>
  <c r="I18" i="3"/>
  <c r="M17" i="3"/>
  <c r="K17" i="3"/>
  <c r="I17" i="3"/>
  <c r="M16" i="3"/>
  <c r="K16" i="3"/>
  <c r="I16" i="3"/>
  <c r="M15" i="3"/>
  <c r="K15" i="3"/>
  <c r="I15" i="3"/>
  <c r="M14" i="3"/>
  <c r="K14" i="3"/>
  <c r="I14" i="3"/>
  <c r="M13" i="3"/>
  <c r="K13" i="3"/>
  <c r="I13" i="3"/>
  <c r="M12" i="3"/>
  <c r="K12" i="3"/>
  <c r="I12" i="3"/>
  <c r="M11" i="3"/>
  <c r="K11" i="3"/>
  <c r="I11" i="3"/>
  <c r="M10" i="3"/>
  <c r="K10" i="3"/>
  <c r="I10" i="3"/>
  <c r="M9" i="3"/>
  <c r="K9" i="3"/>
  <c r="I9" i="3"/>
  <c r="M8" i="3"/>
  <c r="K8" i="3"/>
  <c r="I8" i="3"/>
  <c r="M7" i="3"/>
  <c r="K7" i="3"/>
  <c r="I7" i="3"/>
  <c r="M6" i="3"/>
  <c r="K6" i="3"/>
  <c r="I6" i="3"/>
  <c r="N5" i="3"/>
  <c r="L5" i="3"/>
  <c r="J5" i="3"/>
  <c r="H5" i="3"/>
  <c r="F5" i="3"/>
  <c r="E5" i="3"/>
  <c r="AA43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7" i="1"/>
  <c r="T6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7" i="1"/>
  <c r="Q6" i="1"/>
  <c r="P5" i="1"/>
  <c r="T5" i="1" l="1"/>
  <c r="X38" i="1" s="1"/>
  <c r="X53" i="1"/>
  <c r="Y53" i="1" s="1"/>
  <c r="Z53" i="1" s="1"/>
  <c r="AA53" i="1" s="1"/>
  <c r="X45" i="1"/>
  <c r="X37" i="1"/>
  <c r="X29" i="1"/>
  <c r="Y29" i="1" s="1"/>
  <c r="Z29" i="1" s="1"/>
  <c r="AA29" i="1" s="1"/>
  <c r="X8" i="1"/>
  <c r="X32" i="1"/>
  <c r="X16" i="1"/>
  <c r="Y16" i="1" s="1"/>
  <c r="Z16" i="1" s="1"/>
  <c r="AA16" i="1" s="1"/>
  <c r="X56" i="1"/>
  <c r="Y56" i="1" s="1"/>
  <c r="Z56" i="1" s="1"/>
  <c r="AA56" i="1" s="1"/>
  <c r="Y45" i="1"/>
  <c r="Z45" i="1" s="1"/>
  <c r="AA45" i="1" s="1"/>
  <c r="X17" i="1"/>
  <c r="Y17" i="1" s="1"/>
  <c r="Z17" i="1" s="1"/>
  <c r="AA17" i="1" s="1"/>
  <c r="X51" i="1"/>
  <c r="Y51" i="1" s="1"/>
  <c r="Z51" i="1" s="1"/>
  <c r="AA51" i="1" s="1"/>
  <c r="X59" i="1"/>
  <c r="Y59" i="1" s="1"/>
  <c r="Z59" i="1" s="1"/>
  <c r="AA59" i="1" s="1"/>
  <c r="X23" i="1"/>
  <c r="Y23" i="1" s="1"/>
  <c r="Z23" i="1" s="1"/>
  <c r="AA23" i="1" s="1"/>
  <c r="S5" i="3"/>
  <c r="R5" i="3"/>
  <c r="K5" i="3"/>
  <c r="O5" i="3"/>
  <c r="M5" i="3"/>
  <c r="I5" i="3"/>
  <c r="Q5" i="1"/>
  <c r="X39" i="1" l="1"/>
  <c r="X27" i="1"/>
  <c r="Y27" i="1"/>
  <c r="Z27" i="1" s="1"/>
  <c r="AA27" i="1" s="1"/>
  <c r="X11" i="1"/>
  <c r="Y11" i="1" s="1"/>
  <c r="Z11" i="1" s="1"/>
  <c r="AA11" i="1" s="1"/>
  <c r="X62" i="1"/>
  <c r="X20" i="1"/>
  <c r="X40" i="1"/>
  <c r="Y40" i="1" s="1"/>
  <c r="Z40" i="1" s="1"/>
  <c r="AA40" i="1" s="1"/>
  <c r="X48" i="1"/>
  <c r="X36" i="1"/>
  <c r="Y36" i="1" s="1"/>
  <c r="Z36" i="1" s="1"/>
  <c r="AA36" i="1" s="1"/>
  <c r="X43" i="1"/>
  <c r="Y43" i="1" s="1"/>
  <c r="Y20" i="1"/>
  <c r="Z20" i="1" s="1"/>
  <c r="AA20" i="1" s="1"/>
  <c r="X46" i="1"/>
  <c r="X14" i="1"/>
  <c r="Y42" i="1"/>
  <c r="Z42" i="1" s="1"/>
  <c r="AA42" i="1" s="1"/>
  <c r="Y8" i="1"/>
  <c r="Z8" i="1" s="1"/>
  <c r="AA8" i="1" s="1"/>
  <c r="X34" i="1"/>
  <c r="Y34" i="1" s="1"/>
  <c r="Z34" i="1" s="1"/>
  <c r="AA34" i="1" s="1"/>
  <c r="X33" i="1"/>
  <c r="Y33" i="1" s="1"/>
  <c r="Z33" i="1" s="1"/>
  <c r="AA33" i="1" s="1"/>
  <c r="X9" i="1"/>
  <c r="Y9" i="1" s="1"/>
  <c r="Z9" i="1" s="1"/>
  <c r="AA9" i="1" s="1"/>
  <c r="Y46" i="1"/>
  <c r="Z46" i="1" s="1"/>
  <c r="AA46" i="1" s="1"/>
  <c r="X10" i="1"/>
  <c r="X60" i="1"/>
  <c r="X63" i="1"/>
  <c r="Y63" i="1" s="1"/>
  <c r="Z63" i="1" s="1"/>
  <c r="AA63" i="1" s="1"/>
  <c r="X35" i="1"/>
  <c r="Y35" i="1" s="1"/>
  <c r="Z35" i="1" s="1"/>
  <c r="AA35" i="1" s="1"/>
  <c r="X7" i="1"/>
  <c r="Y7" i="1" s="1"/>
  <c r="Z7" i="1" s="1"/>
  <c r="AA7" i="1" s="1"/>
  <c r="Y39" i="1"/>
  <c r="Z39" i="1" s="1"/>
  <c r="AA39" i="1" s="1"/>
  <c r="Y31" i="1"/>
  <c r="Z31" i="1" s="1"/>
  <c r="AA31" i="1" s="1"/>
  <c r="X44" i="1"/>
  <c r="Y44" i="1" s="1"/>
  <c r="Z44" i="1" s="1"/>
  <c r="AA44" i="1" s="1"/>
  <c r="X64" i="1"/>
  <c r="Y64" i="1" s="1"/>
  <c r="Z64" i="1" s="1"/>
  <c r="AA64" i="1" s="1"/>
  <c r="Y38" i="1"/>
  <c r="Z38" i="1" s="1"/>
  <c r="AA38" i="1" s="1"/>
  <c r="X55" i="1"/>
  <c r="Y55" i="1" s="1"/>
  <c r="Z55" i="1" s="1"/>
  <c r="AA55" i="1" s="1"/>
  <c r="X26" i="1"/>
  <c r="Y26" i="1" s="1"/>
  <c r="Z26" i="1" s="1"/>
  <c r="AA26" i="1" s="1"/>
  <c r="X22" i="1"/>
  <c r="Y22" i="1" s="1"/>
  <c r="Z22" i="1" s="1"/>
  <c r="AA22" i="1" s="1"/>
  <c r="X61" i="1"/>
  <c r="Y61" i="1" s="1"/>
  <c r="Z61" i="1" s="1"/>
  <c r="AA61" i="1" s="1"/>
  <c r="X28" i="1"/>
  <c r="Y28" i="1" s="1"/>
  <c r="Z28" i="1" s="1"/>
  <c r="AA28" i="1" s="1"/>
  <c r="Y10" i="1"/>
  <c r="Z10" i="1" s="1"/>
  <c r="AA10" i="1" s="1"/>
  <c r="Y15" i="1"/>
  <c r="Z15" i="1" s="1"/>
  <c r="AA15" i="1" s="1"/>
  <c r="X31" i="1"/>
  <c r="X42" i="1"/>
  <c r="X12" i="1"/>
  <c r="Y12" i="1" s="1"/>
  <c r="Z12" i="1" s="1"/>
  <c r="AA12" i="1" s="1"/>
  <c r="Y32" i="1"/>
  <c r="Z32" i="1" s="1"/>
  <c r="AA32" i="1" s="1"/>
  <c r="X41" i="1"/>
  <c r="Y41" i="1" s="1"/>
  <c r="Z41" i="1" s="1"/>
  <c r="AA41" i="1" s="1"/>
  <c r="X52" i="1"/>
  <c r="Y52" i="1" s="1"/>
  <c r="Z52" i="1" s="1"/>
  <c r="AA52" i="1" s="1"/>
  <c r="X19" i="1"/>
  <c r="Y19" i="1" s="1"/>
  <c r="Z19" i="1" s="1"/>
  <c r="AA19" i="1" s="1"/>
  <c r="Y48" i="1"/>
  <c r="Z48" i="1" s="1"/>
  <c r="AA48" i="1" s="1"/>
  <c r="X30" i="1"/>
  <c r="X50" i="1"/>
  <c r="Y50" i="1" s="1"/>
  <c r="Z50" i="1" s="1"/>
  <c r="AA50" i="1" s="1"/>
  <c r="Y37" i="1"/>
  <c r="Z37" i="1" s="1"/>
  <c r="AA37" i="1" s="1"/>
  <c r="Y30" i="1"/>
  <c r="Z30" i="1" s="1"/>
  <c r="AA30" i="1" s="1"/>
  <c r="Y14" i="1"/>
  <c r="Z14" i="1" s="1"/>
  <c r="AA14" i="1" s="1"/>
  <c r="X6" i="1"/>
  <c r="Y6" i="1" s="1"/>
  <c r="Z6" i="1" s="1"/>
  <c r="X13" i="1"/>
  <c r="Y13" i="1" s="1"/>
  <c r="Z13" i="1" s="1"/>
  <c r="AA13" i="1" s="1"/>
  <c r="X54" i="1"/>
  <c r="Y54" i="1" s="1"/>
  <c r="Z54" i="1" s="1"/>
  <c r="AA54" i="1" s="1"/>
  <c r="X15" i="1"/>
  <c r="X18" i="1"/>
  <c r="Y18" i="1" s="1"/>
  <c r="Z18" i="1" s="1"/>
  <c r="AA18" i="1" s="1"/>
  <c r="X49" i="1"/>
  <c r="Y49" i="1" s="1"/>
  <c r="Z49" i="1" s="1"/>
  <c r="AA49" i="1" s="1"/>
  <c r="Y62" i="1"/>
  <c r="Z62" i="1" s="1"/>
  <c r="AA62" i="1" s="1"/>
  <c r="X24" i="1"/>
  <c r="Y24" i="1" s="1"/>
  <c r="Z24" i="1" s="1"/>
  <c r="AA24" i="1" s="1"/>
  <c r="Y60" i="1"/>
  <c r="Z60" i="1" s="1"/>
  <c r="AA60" i="1" s="1"/>
  <c r="X58" i="1"/>
  <c r="Y58" i="1" s="1"/>
  <c r="Z58" i="1" s="1"/>
  <c r="AA58" i="1" s="1"/>
  <c r="X47" i="1"/>
  <c r="Y47" i="1" s="1"/>
  <c r="Z47" i="1" s="1"/>
  <c r="AA47" i="1" s="1"/>
  <c r="X57" i="1"/>
  <c r="Y57" i="1" s="1"/>
  <c r="Z57" i="1" s="1"/>
  <c r="AA57" i="1" s="1"/>
  <c r="X25" i="1"/>
  <c r="Y25" i="1" s="1"/>
  <c r="Z25" i="1" s="1"/>
  <c r="AA25" i="1" s="1"/>
  <c r="X21" i="1"/>
  <c r="Y21" i="1" s="1"/>
  <c r="Z21" i="1" s="1"/>
  <c r="AA21" i="1" s="1"/>
  <c r="Q6" i="4"/>
  <c r="G5" i="3"/>
  <c r="P5" i="3"/>
  <c r="X5" i="1" l="1"/>
  <c r="AA6" i="1"/>
  <c r="AA5" i="1" s="1"/>
  <c r="Z5" i="1"/>
  <c r="Q63" i="3"/>
  <c r="Q59" i="3"/>
  <c r="Q55" i="3"/>
  <c r="Q51" i="3"/>
  <c r="Q47" i="3"/>
  <c r="Q43" i="3"/>
  <c r="Q39" i="3"/>
  <c r="Q35" i="3"/>
  <c r="Q31" i="3"/>
  <c r="Q27" i="3"/>
  <c r="Q23" i="3"/>
  <c r="Q19" i="3"/>
  <c r="Q15" i="3"/>
  <c r="Q11" i="3"/>
  <c r="Q7" i="3"/>
  <c r="Q61" i="3"/>
  <c r="Q57" i="3"/>
  <c r="Q53" i="3"/>
  <c r="Q49" i="3"/>
  <c r="Q45" i="3"/>
  <c r="Q41" i="3"/>
  <c r="Q37" i="3"/>
  <c r="Q33" i="3"/>
  <c r="Q29" i="3"/>
  <c r="Q25" i="3"/>
  <c r="Q21" i="3"/>
  <c r="Q17" i="3"/>
  <c r="Q13" i="3"/>
  <c r="Q9" i="3"/>
  <c r="Q10" i="3"/>
  <c r="Q42" i="3"/>
  <c r="Q14" i="3"/>
  <c r="Q46" i="3"/>
  <c r="Q12" i="3"/>
  <c r="Q28" i="3"/>
  <c r="Q44" i="3"/>
  <c r="Q60" i="3"/>
  <c r="Q18" i="3"/>
  <c r="Q50" i="3"/>
  <c r="Q54" i="3"/>
  <c r="Q16" i="3"/>
  <c r="Q32" i="3"/>
  <c r="Q48" i="3"/>
  <c r="Q26" i="3"/>
  <c r="Q58" i="3"/>
  <c r="Q30" i="3"/>
  <c r="Q20" i="3"/>
  <c r="Q36" i="3"/>
  <c r="Q34" i="3"/>
  <c r="Q6" i="3"/>
  <c r="Q38" i="3"/>
  <c r="Q8" i="3"/>
  <c r="Q24" i="3"/>
  <c r="Q40" i="3"/>
  <c r="Q56" i="3"/>
  <c r="Q22" i="3"/>
  <c r="Q64" i="3"/>
  <c r="Q62" i="3"/>
  <c r="Q52" i="3"/>
  <c r="Q5" i="3" l="1"/>
  <c r="R55" i="1"/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N5" i="1" l="1"/>
  <c r="L5" i="1"/>
  <c r="J5" i="1"/>
  <c r="H6" i="1" l="1"/>
  <c r="R6" i="1" s="1"/>
  <c r="F5" i="1"/>
  <c r="I6" i="1" l="1"/>
  <c r="U6" i="1"/>
  <c r="O64" i="1" l="1"/>
  <c r="M64" i="1"/>
  <c r="H64" i="1"/>
  <c r="O63" i="1"/>
  <c r="M63" i="1"/>
  <c r="H63" i="1"/>
  <c r="O62" i="1"/>
  <c r="M62" i="1"/>
  <c r="H62" i="1"/>
  <c r="O61" i="1"/>
  <c r="M61" i="1"/>
  <c r="H61" i="1"/>
  <c r="O60" i="1"/>
  <c r="M60" i="1"/>
  <c r="H60" i="1"/>
  <c r="O59" i="1"/>
  <c r="M59" i="1"/>
  <c r="H59" i="1"/>
  <c r="O58" i="1"/>
  <c r="M58" i="1"/>
  <c r="H58" i="1"/>
  <c r="O57" i="1"/>
  <c r="M57" i="1"/>
  <c r="H57" i="1"/>
  <c r="O56" i="1"/>
  <c r="M56" i="1"/>
  <c r="H56" i="1"/>
  <c r="O55" i="1"/>
  <c r="M55" i="1"/>
  <c r="H55" i="1"/>
  <c r="O54" i="1"/>
  <c r="M54" i="1"/>
  <c r="H54" i="1"/>
  <c r="O53" i="1"/>
  <c r="M53" i="1"/>
  <c r="H53" i="1"/>
  <c r="O52" i="1"/>
  <c r="M52" i="1"/>
  <c r="H52" i="1"/>
  <c r="O51" i="1"/>
  <c r="M51" i="1"/>
  <c r="H51" i="1"/>
  <c r="O50" i="1"/>
  <c r="M50" i="1"/>
  <c r="H50" i="1"/>
  <c r="O49" i="1"/>
  <c r="M49" i="1"/>
  <c r="H49" i="1"/>
  <c r="O48" i="1"/>
  <c r="M48" i="1"/>
  <c r="H48" i="1"/>
  <c r="O47" i="1"/>
  <c r="M47" i="1"/>
  <c r="H47" i="1"/>
  <c r="O46" i="1"/>
  <c r="M46" i="1"/>
  <c r="H46" i="1"/>
  <c r="O45" i="1"/>
  <c r="M45" i="1"/>
  <c r="H45" i="1"/>
  <c r="O44" i="1"/>
  <c r="M44" i="1"/>
  <c r="H44" i="1"/>
  <c r="O43" i="1"/>
  <c r="M43" i="1"/>
  <c r="H43" i="1"/>
  <c r="O42" i="1"/>
  <c r="M42" i="1"/>
  <c r="H42" i="1"/>
  <c r="O41" i="1"/>
  <c r="M41" i="1"/>
  <c r="H41" i="1"/>
  <c r="O40" i="1"/>
  <c r="M40" i="1"/>
  <c r="H40" i="1"/>
  <c r="O39" i="1"/>
  <c r="M39" i="1"/>
  <c r="H39" i="1"/>
  <c r="O38" i="1"/>
  <c r="M38" i="1"/>
  <c r="H38" i="1"/>
  <c r="O37" i="1"/>
  <c r="M37" i="1"/>
  <c r="H37" i="1"/>
  <c r="O36" i="1"/>
  <c r="M36" i="1"/>
  <c r="H36" i="1"/>
  <c r="O35" i="1"/>
  <c r="M35" i="1"/>
  <c r="H35" i="1"/>
  <c r="O34" i="1"/>
  <c r="M34" i="1"/>
  <c r="H34" i="1"/>
  <c r="O33" i="1"/>
  <c r="M33" i="1"/>
  <c r="H33" i="1"/>
  <c r="O32" i="1"/>
  <c r="M32" i="1"/>
  <c r="H32" i="1"/>
  <c r="O31" i="1"/>
  <c r="M31" i="1"/>
  <c r="H31" i="1"/>
  <c r="O30" i="1"/>
  <c r="M30" i="1"/>
  <c r="H30" i="1"/>
  <c r="O29" i="1"/>
  <c r="M29" i="1"/>
  <c r="H29" i="1"/>
  <c r="O28" i="1"/>
  <c r="M28" i="1"/>
  <c r="H28" i="1"/>
  <c r="O27" i="1"/>
  <c r="M27" i="1"/>
  <c r="H27" i="1"/>
  <c r="O26" i="1"/>
  <c r="M26" i="1"/>
  <c r="H26" i="1"/>
  <c r="O25" i="1"/>
  <c r="M25" i="1"/>
  <c r="H25" i="1"/>
  <c r="O24" i="1"/>
  <c r="M24" i="1"/>
  <c r="H24" i="1"/>
  <c r="O23" i="1"/>
  <c r="M23" i="1"/>
  <c r="H23" i="1"/>
  <c r="O22" i="1"/>
  <c r="M22" i="1"/>
  <c r="H22" i="1"/>
  <c r="O21" i="1"/>
  <c r="M21" i="1"/>
  <c r="H21" i="1"/>
  <c r="O20" i="1"/>
  <c r="M20" i="1"/>
  <c r="H20" i="1"/>
  <c r="O19" i="1"/>
  <c r="M19" i="1"/>
  <c r="H19" i="1"/>
  <c r="O18" i="1"/>
  <c r="M18" i="1"/>
  <c r="H18" i="1"/>
  <c r="O17" i="1"/>
  <c r="M17" i="1"/>
  <c r="H17" i="1"/>
  <c r="O16" i="1"/>
  <c r="M16" i="1"/>
  <c r="H16" i="1"/>
  <c r="O15" i="1"/>
  <c r="M15" i="1"/>
  <c r="H15" i="1"/>
  <c r="O14" i="1"/>
  <c r="M14" i="1"/>
  <c r="H14" i="1"/>
  <c r="O13" i="1"/>
  <c r="M13" i="1"/>
  <c r="H13" i="1"/>
  <c r="O12" i="1"/>
  <c r="M12" i="1"/>
  <c r="H12" i="1"/>
  <c r="O11" i="1"/>
  <c r="M11" i="1"/>
  <c r="H11" i="1"/>
  <c r="O10" i="1"/>
  <c r="M10" i="1"/>
  <c r="H10" i="1"/>
  <c r="O9" i="1"/>
  <c r="M9" i="1"/>
  <c r="H9" i="1"/>
  <c r="O8" i="1"/>
  <c r="M8" i="1"/>
  <c r="H8" i="1"/>
  <c r="O7" i="1"/>
  <c r="M7" i="1"/>
  <c r="H7" i="1"/>
  <c r="O6" i="1"/>
  <c r="M6" i="1"/>
  <c r="K6" i="1"/>
  <c r="K5" i="1" s="1"/>
  <c r="M5" i="1" l="1"/>
  <c r="R15" i="1"/>
  <c r="U15" i="1" s="1"/>
  <c r="R23" i="1"/>
  <c r="U23" i="1" s="1"/>
  <c r="R46" i="1"/>
  <c r="U46" i="1" s="1"/>
  <c r="R12" i="1"/>
  <c r="U12" i="1" s="1"/>
  <c r="R36" i="1"/>
  <c r="U36" i="1" s="1"/>
  <c r="R44" i="1"/>
  <c r="U44" i="1" s="1"/>
  <c r="R48" i="1"/>
  <c r="U48" i="1" s="1"/>
  <c r="R60" i="1"/>
  <c r="U60" i="1" s="1"/>
  <c r="R7" i="1"/>
  <c r="H5" i="1"/>
  <c r="R11" i="1"/>
  <c r="U11" i="1" s="1"/>
  <c r="R19" i="1"/>
  <c r="U19" i="1" s="1"/>
  <c r="R27" i="1"/>
  <c r="U27" i="1" s="1"/>
  <c r="R31" i="1"/>
  <c r="U31" i="1" s="1"/>
  <c r="R35" i="1"/>
  <c r="U35" i="1" s="1"/>
  <c r="R39" i="1"/>
  <c r="U39" i="1" s="1"/>
  <c r="R43" i="1"/>
  <c r="U43" i="1" s="1"/>
  <c r="R47" i="1"/>
  <c r="U47" i="1" s="1"/>
  <c r="R51" i="1"/>
  <c r="U51" i="1" s="1"/>
  <c r="U55" i="1"/>
  <c r="R59" i="1"/>
  <c r="U59" i="1" s="1"/>
  <c r="R63" i="1"/>
  <c r="U63" i="1" s="1"/>
  <c r="R20" i="1"/>
  <c r="U20" i="1" s="1"/>
  <c r="R28" i="1"/>
  <c r="U28" i="1" s="1"/>
  <c r="R32" i="1"/>
  <c r="U32" i="1" s="1"/>
  <c r="R52" i="1"/>
  <c r="U52" i="1" s="1"/>
  <c r="R10" i="1"/>
  <c r="U10" i="1" s="1"/>
  <c r="R14" i="1"/>
  <c r="U14" i="1" s="1"/>
  <c r="R22" i="1"/>
  <c r="U22" i="1" s="1"/>
  <c r="R26" i="1"/>
  <c r="U26" i="1" s="1"/>
  <c r="R30" i="1"/>
  <c r="U30" i="1" s="1"/>
  <c r="R34" i="1"/>
  <c r="U34" i="1" s="1"/>
  <c r="R38" i="1"/>
  <c r="U38" i="1" s="1"/>
  <c r="R42" i="1"/>
  <c r="U42" i="1" s="1"/>
  <c r="R50" i="1"/>
  <c r="U50" i="1" s="1"/>
  <c r="R54" i="1"/>
  <c r="U54" i="1" s="1"/>
  <c r="R58" i="1"/>
  <c r="U58" i="1" s="1"/>
  <c r="R62" i="1"/>
  <c r="U62" i="1" s="1"/>
  <c r="R8" i="1"/>
  <c r="U8" i="1" s="1"/>
  <c r="R16" i="1"/>
  <c r="U16" i="1" s="1"/>
  <c r="R24" i="1"/>
  <c r="U24" i="1" s="1"/>
  <c r="R40" i="1"/>
  <c r="U40" i="1" s="1"/>
  <c r="R56" i="1"/>
  <c r="U56" i="1" s="1"/>
  <c r="R64" i="1"/>
  <c r="U64" i="1" s="1"/>
  <c r="R18" i="1"/>
  <c r="U18" i="1" s="1"/>
  <c r="R9" i="1"/>
  <c r="U9" i="1" s="1"/>
  <c r="R13" i="1"/>
  <c r="U13" i="1" s="1"/>
  <c r="R17" i="1"/>
  <c r="U17" i="1" s="1"/>
  <c r="R21" i="1"/>
  <c r="U21" i="1" s="1"/>
  <c r="R25" i="1"/>
  <c r="U25" i="1" s="1"/>
  <c r="R29" i="1"/>
  <c r="U29" i="1" s="1"/>
  <c r="R33" i="1"/>
  <c r="U33" i="1" s="1"/>
  <c r="R37" i="1"/>
  <c r="U37" i="1" s="1"/>
  <c r="R41" i="1"/>
  <c r="U41" i="1" s="1"/>
  <c r="I45" i="1"/>
  <c r="R45" i="1"/>
  <c r="U45" i="1" s="1"/>
  <c r="R49" i="1"/>
  <c r="U49" i="1" s="1"/>
  <c r="R53" i="1"/>
  <c r="U53" i="1" s="1"/>
  <c r="R57" i="1"/>
  <c r="U57" i="1" s="1"/>
  <c r="R61" i="1"/>
  <c r="U61" i="1" s="1"/>
  <c r="O5" i="1"/>
  <c r="I17" i="1"/>
  <c r="I23" i="1"/>
  <c r="I47" i="1"/>
  <c r="I57" i="1"/>
  <c r="I63" i="1"/>
  <c r="I15" i="1"/>
  <c r="I19" i="1"/>
  <c r="I25" i="1"/>
  <c r="I54" i="1"/>
  <c r="I59" i="1"/>
  <c r="I29" i="1"/>
  <c r="I35" i="1"/>
  <c r="I41" i="1"/>
  <c r="I43" i="1"/>
  <c r="I7" i="1"/>
  <c r="I9" i="1"/>
  <c r="I31" i="1"/>
  <c r="I39" i="1"/>
  <c r="I42" i="1"/>
  <c r="I53" i="1"/>
  <c r="I27" i="1"/>
  <c r="I46" i="1"/>
  <c r="I11" i="1"/>
  <c r="I13" i="1"/>
  <c r="I21" i="1"/>
  <c r="I33" i="1"/>
  <c r="I58" i="1"/>
  <c r="I62" i="1"/>
  <c r="I37" i="1"/>
  <c r="I51" i="1"/>
  <c r="I61" i="1"/>
  <c r="I49" i="1"/>
  <c r="I50" i="1"/>
  <c r="I55" i="1"/>
  <c r="S6" i="1"/>
  <c r="I10" i="1"/>
  <c r="I14" i="1"/>
  <c r="I18" i="1"/>
  <c r="I22" i="1"/>
  <c r="I26" i="1"/>
  <c r="I30" i="1"/>
  <c r="I34" i="1"/>
  <c r="I38" i="1"/>
  <c r="I60" i="1"/>
  <c r="I40" i="1"/>
  <c r="I8" i="1"/>
  <c r="I12" i="1"/>
  <c r="I16" i="1"/>
  <c r="I20" i="1"/>
  <c r="I24" i="1"/>
  <c r="I28" i="1"/>
  <c r="I32" i="1"/>
  <c r="I36" i="1"/>
  <c r="I56" i="1"/>
  <c r="I64" i="1"/>
  <c r="I44" i="1"/>
  <c r="I48" i="1"/>
  <c r="I52" i="1"/>
  <c r="E5" i="1"/>
  <c r="S62" i="1" l="1"/>
  <c r="S23" i="1"/>
  <c r="S46" i="1"/>
  <c r="S15" i="1"/>
  <c r="S9" i="1"/>
  <c r="S52" i="1"/>
  <c r="S42" i="1"/>
  <c r="S30" i="1"/>
  <c r="S32" i="1"/>
  <c r="S64" i="1"/>
  <c r="S56" i="1"/>
  <c r="S50" i="1"/>
  <c r="S49" i="1"/>
  <c r="S40" i="1"/>
  <c r="S38" i="1"/>
  <c r="S34" i="1"/>
  <c r="S28" i="1"/>
  <c r="S26" i="1"/>
  <c r="S24" i="1"/>
  <c r="S22" i="1"/>
  <c r="S21" i="1"/>
  <c r="S18" i="1"/>
  <c r="S17" i="1"/>
  <c r="S16" i="1"/>
  <c r="S14" i="1"/>
  <c r="S13" i="1"/>
  <c r="S10" i="1"/>
  <c r="S8" i="1"/>
  <c r="S33" i="1"/>
  <c r="S63" i="1"/>
  <c r="S55" i="1"/>
  <c r="S47" i="1"/>
  <c r="S39" i="1"/>
  <c r="S31" i="1"/>
  <c r="S19" i="1"/>
  <c r="S44" i="1"/>
  <c r="S60" i="1"/>
  <c r="S57" i="1"/>
  <c r="S45" i="1"/>
  <c r="S29" i="1"/>
  <c r="S59" i="1"/>
  <c r="S51" i="1"/>
  <c r="S43" i="1"/>
  <c r="S35" i="1"/>
  <c r="S27" i="1"/>
  <c r="S11" i="1"/>
  <c r="U7" i="1"/>
  <c r="R5" i="1"/>
  <c r="S61" i="1"/>
  <c r="S53" i="1"/>
  <c r="S37" i="1"/>
  <c r="S58" i="1"/>
  <c r="S7" i="1"/>
  <c r="S48" i="1"/>
  <c r="S36" i="1"/>
  <c r="I5" i="1"/>
  <c r="S12" i="1"/>
  <c r="S41" i="1"/>
  <c r="S25" i="1"/>
  <c r="S54" i="1"/>
  <c r="S20" i="1"/>
  <c r="U5" i="1" l="1"/>
  <c r="W7" i="1" s="1"/>
  <c r="W15" i="1" l="1"/>
  <c r="W23" i="1"/>
  <c r="W46" i="1"/>
  <c r="W6" i="1"/>
  <c r="W36" i="1"/>
  <c r="W45" i="1"/>
  <c r="W13" i="1"/>
  <c r="W40" i="1"/>
  <c r="W22" i="1"/>
  <c r="W52" i="1"/>
  <c r="W59" i="1"/>
  <c r="W27" i="1"/>
  <c r="W37" i="1"/>
  <c r="W58" i="1"/>
  <c r="W33" i="1"/>
  <c r="W8" i="1"/>
  <c r="W42" i="1"/>
  <c r="W47" i="1"/>
  <c r="W12" i="1"/>
  <c r="W57" i="1"/>
  <c r="W60" i="1"/>
  <c r="W61" i="1"/>
  <c r="W56" i="1"/>
  <c r="W26" i="1"/>
  <c r="W31" i="1"/>
  <c r="W21" i="1"/>
  <c r="W30" i="1"/>
  <c r="W49" i="1"/>
  <c r="W44" i="1"/>
  <c r="W9" i="1"/>
  <c r="W14" i="1"/>
  <c r="W19" i="1"/>
  <c r="W53" i="1"/>
  <c r="W62" i="1"/>
  <c r="W18" i="1"/>
  <c r="W16" i="1"/>
  <c r="W50" i="1"/>
  <c r="W10" i="1"/>
  <c r="W28" i="1"/>
  <c r="W51" i="1"/>
  <c r="W11" i="1"/>
  <c r="W25" i="1"/>
  <c r="W34" i="1"/>
  <c r="W39" i="1"/>
  <c r="W41" i="1"/>
  <c r="W54" i="1"/>
  <c r="W29" i="1"/>
  <c r="W38" i="1"/>
  <c r="W43" i="1"/>
  <c r="W17" i="1"/>
  <c r="W63" i="1"/>
  <c r="W20" i="1"/>
  <c r="W48" i="1"/>
  <c r="W64" i="1"/>
  <c r="W35" i="1"/>
  <c r="W24" i="1"/>
  <c r="W32" i="1"/>
  <c r="W55" i="1"/>
  <c r="W5" i="1" l="1"/>
</calcChain>
</file>

<file path=xl/sharedStrings.xml><?xml version="1.0" encoding="utf-8"?>
<sst xmlns="http://schemas.openxmlformats.org/spreadsheetml/2006/main" count="708" uniqueCount="231">
  <si>
    <t>5품수의</t>
  </si>
  <si>
    <t>기계대마수의</t>
  </si>
  <si>
    <t>수직대마수의</t>
  </si>
  <si>
    <t>1품수의</t>
  </si>
  <si>
    <t>15수대마수의</t>
  </si>
  <si>
    <t>6품개량수의</t>
  </si>
  <si>
    <t>기계대마멧베</t>
  </si>
  <si>
    <t>수직대마멧베</t>
  </si>
  <si>
    <t>1품멧베</t>
  </si>
  <si>
    <t>15수대마멧베</t>
  </si>
  <si>
    <t>수시이불</t>
  </si>
  <si>
    <t>고인위생용품</t>
  </si>
  <si>
    <t>애수의</t>
  </si>
  <si>
    <t>5품멧베</t>
  </si>
  <si>
    <t>1.0오동관</t>
  </si>
  <si>
    <t>1.0오동맞춤관</t>
  </si>
  <si>
    <t>1.5오동관</t>
  </si>
  <si>
    <t>1.5오동맞춤관</t>
  </si>
  <si>
    <t>1.5오동2단관</t>
  </si>
  <si>
    <t>애기관(오동)</t>
  </si>
  <si>
    <t>1.5솔송유절관</t>
  </si>
  <si>
    <t>1.5향유절관</t>
  </si>
  <si>
    <t>1.0오동2단관</t>
  </si>
  <si>
    <t>1.5오동횡대</t>
  </si>
  <si>
    <t>2.0오동횡대</t>
  </si>
  <si>
    <t>1.5오동맞춤횡대</t>
  </si>
  <si>
    <t>1.5솔송횡대</t>
  </si>
  <si>
    <t>1.5향횡대</t>
  </si>
  <si>
    <t>1.5향유절 2단관</t>
  </si>
  <si>
    <t>2.0오동맞춤횡대</t>
  </si>
  <si>
    <t>1.5솔송맞춤횡대</t>
  </si>
  <si>
    <t>1.5향맞춤횡대</t>
  </si>
  <si>
    <t>우단관보(관보)</t>
  </si>
  <si>
    <t>우단, 종교별, 사이즈별</t>
  </si>
  <si>
    <t>조위록(우단)</t>
  </si>
  <si>
    <t>우단, 한지, 26*39</t>
  </si>
  <si>
    <t>양초</t>
  </si>
  <si>
    <t>파라핀, 4.8*22</t>
  </si>
  <si>
    <t>원목, 32*12</t>
  </si>
  <si>
    <t>입관베개(원형)</t>
  </si>
  <si>
    <t>면</t>
  </si>
  <si>
    <t>한지</t>
  </si>
  <si>
    <t>종이 20장</t>
  </si>
  <si>
    <t>탈지면A형</t>
  </si>
  <si>
    <t>면(솜)50g</t>
  </si>
  <si>
    <t>알코올(고급)</t>
  </si>
  <si>
    <t>에틸알콜, 250ml</t>
  </si>
  <si>
    <t>특예단</t>
  </si>
  <si>
    <t>공단, 수실 26*14</t>
  </si>
  <si>
    <t>향고급(동광향)</t>
  </si>
  <si>
    <t>목분, 2타=1갑</t>
  </si>
  <si>
    <t>꽃신(습신)</t>
  </si>
  <si>
    <t>근조리본</t>
  </si>
  <si>
    <t>폴리, 12*3</t>
  </si>
  <si>
    <t>고급차리본</t>
  </si>
  <si>
    <t>폴리에스텔, 본넷장식, 종교별</t>
  </si>
  <si>
    <t>염보</t>
  </si>
  <si>
    <t>인견100%</t>
  </si>
  <si>
    <t>고급사진리본</t>
  </si>
  <si>
    <t>플라스틱+폴리</t>
  </si>
  <si>
    <t>고급관보</t>
  </si>
  <si>
    <t>폴리100%</t>
  </si>
  <si>
    <t>인견명정</t>
  </si>
  <si>
    <t>안치대</t>
  </si>
  <si>
    <t>DL-150(수직포원단)</t>
  </si>
  <si>
    <t>고급여상복</t>
  </si>
  <si>
    <t>폴리에스테르</t>
  </si>
  <si>
    <t>고급완장세트</t>
  </si>
  <si>
    <t>입관부속품</t>
  </si>
  <si>
    <t>저마+솜</t>
  </si>
  <si>
    <t>고급결관바</t>
  </si>
  <si>
    <t>면+폴리</t>
  </si>
  <si>
    <t>순번</t>
  </si>
  <si>
    <t>구분</t>
  </si>
  <si>
    <t>장의용품명</t>
  </si>
  <si>
    <t>세부규격</t>
  </si>
  <si>
    <t>예정수량</t>
  </si>
  <si>
    <t>계약단가</t>
    <phoneticPr fontId="3" type="noConversion"/>
  </si>
  <si>
    <t>물가상승률</t>
    <phoneticPr fontId="3" type="noConversion"/>
  </si>
  <si>
    <t>환산단가</t>
    <phoneticPr fontId="3" type="noConversion"/>
  </si>
  <si>
    <t>금액</t>
    <phoneticPr fontId="3" type="noConversion"/>
  </si>
  <si>
    <t>단가</t>
    <phoneticPr fontId="3" type="noConversion"/>
  </si>
  <si>
    <t>근거</t>
    <phoneticPr fontId="3" type="noConversion"/>
  </si>
  <si>
    <t>㈜부성기업(B)</t>
    <phoneticPr fontId="3" type="noConversion"/>
  </si>
  <si>
    <t>최저단가 적용 
금액산출
(최저단가*수량)</t>
    <phoneticPr fontId="3" type="noConversion"/>
  </si>
  <si>
    <t>단가비율(%)</t>
    <phoneticPr fontId="3" type="noConversion"/>
  </si>
  <si>
    <t>장의용품 단가비율 산출 내역서</t>
    <phoneticPr fontId="3" type="noConversion"/>
  </si>
  <si>
    <t>합  계</t>
    <phoneticPr fontId="3" type="noConversion"/>
  </si>
  <si>
    <t>(단위: 원, 부가세 포함)</t>
    <phoneticPr fontId="3" type="noConversion"/>
  </si>
  <si>
    <t>현 계약기준 산출금액(A)
(소비자 물가상승률 1.31% 반영)</t>
    <phoneticPr fontId="3" type="noConversion"/>
  </si>
  <si>
    <t>1950*510*357*25 집성목 중국</t>
  </si>
  <si>
    <t>1870*480*354*27 집성목 중국</t>
  </si>
  <si>
    <t>1.0오동관(상)</t>
  </si>
  <si>
    <t>맞춤규격, 집성목 중국</t>
  </si>
  <si>
    <t>맞춤규격, 통판 중국</t>
  </si>
  <si>
    <t>1980*550*420*42 통판 중국</t>
  </si>
  <si>
    <t>1970*510*383*42 통판 중국</t>
  </si>
  <si>
    <t>1985*550*420*42 집성목 중국</t>
  </si>
  <si>
    <t>1970*510*383*42 집성목 중국</t>
  </si>
  <si>
    <t>660*300*42 집성목 중국</t>
  </si>
  <si>
    <t>1970*510*383*42 집성목 미국</t>
  </si>
  <si>
    <t>660*300*58 집성목 중국</t>
  </si>
  <si>
    <t>150Cm미만, 집성목 중국</t>
  </si>
  <si>
    <t>혼용사</t>
  </si>
  <si>
    <t>수시복건</t>
  </si>
  <si>
    <t>공단, 천연펄프</t>
  </si>
  <si>
    <t>위패(명패)</t>
  </si>
  <si>
    <t>이송용(바디백)</t>
  </si>
  <si>
    <t>수
의
류
(16종)</t>
    <phoneticPr fontId="3" type="noConversion"/>
  </si>
  <si>
    <t>목
관
류
(20종)</t>
    <phoneticPr fontId="3" type="noConversion"/>
  </si>
  <si>
    <t>부
속
류
(29종)</t>
    <phoneticPr fontId="3" type="noConversion"/>
  </si>
  <si>
    <t>㈜대림장재(C)</t>
    <phoneticPr fontId="3" type="noConversion"/>
  </si>
  <si>
    <t>㈜영광토탈써비스(D)</t>
    <phoneticPr fontId="3" type="noConversion"/>
  </si>
  <si>
    <t>대마100% 기계직 중국</t>
  </si>
  <si>
    <t>대마100% 수직 중국</t>
  </si>
  <si>
    <t>아마100% 기계직 중국</t>
  </si>
  <si>
    <t>저마100%(도포깃,대대장식,흉베) 기계직 중국</t>
  </si>
  <si>
    <t>대마100% 반수직 중국</t>
  </si>
  <si>
    <t>혼용사 기계직 중국</t>
  </si>
  <si>
    <t>1950*510*384*27 집성목 중국</t>
  </si>
  <si>
    <t>1.5솔송유절2단관</t>
  </si>
  <si>
    <t>660*300*42 통판 중국</t>
  </si>
  <si>
    <t>맞춤규격, 집성목 미국</t>
  </si>
  <si>
    <t>1980*550*420*42 집성목 미국</t>
  </si>
  <si>
    <t>660*300*42 집성목 미국</t>
  </si>
  <si>
    <t>set(파우더3포, 스프레이, 티슈 등)</t>
  </si>
  <si>
    <t>소창20마(결관포)</t>
  </si>
  <si>
    <t>나일론, 소창27M</t>
  </si>
  <si>
    <t>폴레에스텔 이불, 요</t>
  </si>
  <si>
    <t>흡수매트,비닐2400*2900(2장)</t>
  </si>
  <si>
    <t>1</t>
  </si>
  <si>
    <t>16</t>
  </si>
  <si>
    <t>2</t>
  </si>
  <si>
    <t>9</t>
  </si>
  <si>
    <t>12</t>
  </si>
  <si>
    <t>3</t>
  </si>
  <si>
    <t>삼포실버드림(E)</t>
  </si>
  <si>
    <t>단가</t>
  </si>
  <si>
    <t>금액</t>
  </si>
  <si>
    <t>조사가 중 최저가(E)</t>
    <phoneticPr fontId="3" type="noConversion"/>
  </si>
  <si>
    <t>현 계약기준</t>
    <phoneticPr fontId="3" type="noConversion"/>
  </si>
  <si>
    <t>조사가 평균가</t>
    <phoneticPr fontId="3" type="noConversion"/>
  </si>
  <si>
    <t>현 계약기준 단가비율 적용시 단가 및 계약금액</t>
    <phoneticPr fontId="3" type="noConversion"/>
  </si>
  <si>
    <t>부
속
류
(27종)</t>
    <phoneticPr fontId="3" type="noConversion"/>
  </si>
  <si>
    <t>수
의
류
(12종)</t>
    <phoneticPr fontId="3" type="noConversion"/>
  </si>
  <si>
    <t>단가</t>
    <phoneticPr fontId="3" type="noConversion"/>
  </si>
  <si>
    <t>a병원</t>
    <phoneticPr fontId="3" type="noConversion"/>
  </si>
  <si>
    <t>b병원</t>
    <phoneticPr fontId="3" type="noConversion"/>
  </si>
  <si>
    <t>명지병원</t>
    <phoneticPr fontId="3" type="noConversion"/>
  </si>
  <si>
    <t>서울대병원</t>
    <phoneticPr fontId="3" type="noConversion"/>
  </si>
  <si>
    <t>부
속
류
(27종)</t>
    <phoneticPr fontId="3" type="noConversion"/>
  </si>
  <si>
    <t>수
의
류
(12종)</t>
    <phoneticPr fontId="3" type="noConversion"/>
  </si>
  <si>
    <t>금액</t>
    <phoneticPr fontId="3" type="noConversion"/>
  </si>
  <si>
    <t>타병원 실적</t>
    <phoneticPr fontId="3" type="noConversion"/>
  </si>
  <si>
    <t>견적가</t>
    <phoneticPr fontId="3" type="noConversion"/>
  </si>
  <si>
    <t>수
의
류
(11종)</t>
    <phoneticPr fontId="3" type="noConversion"/>
  </si>
  <si>
    <t>7품수의</t>
  </si>
  <si>
    <t>1.0오동대특관</t>
  </si>
  <si>
    <t>1980*550*420*42 통판 미국</t>
  </si>
  <si>
    <t>1970*510*383*42 통판 미국</t>
  </si>
  <si>
    <t>1.5오동대특관</t>
  </si>
  <si>
    <t>1.5향유절2단관</t>
  </si>
  <si>
    <t>현 계약기준 ①</t>
    <phoneticPr fontId="3" type="noConversion"/>
  </si>
  <si>
    <t>㈜부성기업 ②</t>
    <phoneticPr fontId="3" type="noConversion"/>
  </si>
  <si>
    <t>㈜대림장재 ③</t>
    <phoneticPr fontId="3" type="noConversion"/>
  </si>
  <si>
    <t>코드</t>
    <phoneticPr fontId="3" type="noConversion"/>
  </si>
  <si>
    <t>FC000001</t>
  </si>
  <si>
    <t>FC000003</t>
  </si>
  <si>
    <t>면50% + 저마50%  기계직  중국</t>
  </si>
  <si>
    <t>FC000006</t>
  </si>
  <si>
    <t>대마100%  기계직  중국</t>
  </si>
  <si>
    <t>FC000008</t>
  </si>
  <si>
    <t>FC000010</t>
  </si>
  <si>
    <t>대마100%  수직  중국</t>
  </si>
  <si>
    <t>FC000014</t>
  </si>
  <si>
    <t>FC000015</t>
  </si>
  <si>
    <t>FD000005</t>
  </si>
  <si>
    <t>FD000007</t>
  </si>
  <si>
    <t>FD000009</t>
  </si>
  <si>
    <t>FD000013</t>
  </si>
  <si>
    <t>FE000001</t>
  </si>
  <si>
    <t>FE000002</t>
  </si>
  <si>
    <t>FE000003</t>
  </si>
  <si>
    <t>FE000004</t>
  </si>
  <si>
    <t>FE000005</t>
  </si>
  <si>
    <t>FE000006</t>
  </si>
  <si>
    <t>FE000012</t>
  </si>
  <si>
    <t>FE000016</t>
  </si>
  <si>
    <t>FE000017</t>
  </si>
  <si>
    <t>FE000018</t>
  </si>
  <si>
    <t>FE000019</t>
  </si>
  <si>
    <t>FE000020</t>
  </si>
  <si>
    <t>FF000001</t>
  </si>
  <si>
    <t>FF000002</t>
  </si>
  <si>
    <t>FF000003</t>
  </si>
  <si>
    <t>FF000004</t>
  </si>
  <si>
    <t>FF000005</t>
  </si>
  <si>
    <t>FF000006</t>
  </si>
  <si>
    <t>FF000007</t>
  </si>
  <si>
    <t>FF000008</t>
  </si>
  <si>
    <t>FG000019</t>
  </si>
  <si>
    <t>FG000021</t>
  </si>
  <si>
    <t>FG000022</t>
  </si>
  <si>
    <t>FG000023</t>
  </si>
  <si>
    <t>FG000024</t>
  </si>
  <si>
    <t>FG000028</t>
  </si>
  <si>
    <t>FG000029</t>
  </si>
  <si>
    <t>FG000030</t>
  </si>
  <si>
    <t>FG000032</t>
  </si>
  <si>
    <t>FG000035</t>
  </si>
  <si>
    <t>FG000038</t>
  </si>
  <si>
    <t>FG000042</t>
  </si>
  <si>
    <t>FG000044</t>
  </si>
  <si>
    <t>FG000046</t>
  </si>
  <si>
    <t>FG000065</t>
  </si>
  <si>
    <t>FG000066</t>
  </si>
  <si>
    <t>FG000067</t>
  </si>
  <si>
    <t>FG000068</t>
  </si>
  <si>
    <t>FG000070</t>
  </si>
  <si>
    <t>FG000071</t>
  </si>
  <si>
    <t>FG000073</t>
  </si>
  <si>
    <t>FG000074</t>
  </si>
  <si>
    <t>FG000075</t>
  </si>
  <si>
    <t>FH000012</t>
  </si>
  <si>
    <t>FH000013</t>
  </si>
  <si>
    <t>FH000014</t>
  </si>
  <si>
    <t>대마 100% 반수직을 대마+저마 반수직</t>
  </si>
  <si>
    <t>[붙임 4]</t>
    <phoneticPr fontId="3" type="noConversion"/>
  </si>
  <si>
    <t>부
속
류
(26종)</t>
    <phoneticPr fontId="3" type="noConversion"/>
  </si>
  <si>
    <t>조사가 평균가
(① ~ ④)</t>
    <phoneticPr fontId="3" type="noConversion"/>
  </si>
  <si>
    <t>㈜삼포실버드림 ④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</si>
</sst>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.000_);[Red]\(#,##0.000\)"/>
    <numFmt numFmtId="178" formatCode="0.00000%"/>
    <numFmt numFmtId="179" formatCode="_-* #,##0.0000_-;\-* #,##0.0000_-;_-* &quot;-&quot;_-;_-@_-"/>
    <numFmt numFmtId="180" formatCode="#,##0_);[Red]\(#,##0\)"/>
    <numFmt numFmtId="181" formatCode="#,##0_ "/>
    <numFmt numFmtId="182" formatCode="_-* #,##0.00000_-;\-* #,##0.00000_-;_-* &quot;-&quot;?????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2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7" fillId="0" borderId="0"/>
  </cellStyleXfs>
  <cellXfs count="1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 applyFill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177" fontId="7" fillId="0" borderId="0" xfId="0" applyNumberFormat="1" applyFont="1" applyAlignment="1">
      <alignment horizontal="right" vertical="center"/>
    </xf>
    <xf numFmtId="41" fontId="7" fillId="0" borderId="18" xfId="1" applyFont="1" applyFill="1" applyBorder="1" applyAlignment="1">
      <alignment horizontal="center" vertical="center" wrapText="1"/>
    </xf>
    <xf numFmtId="178" fontId="7" fillId="0" borderId="13" xfId="3" applyNumberFormat="1" applyFont="1" applyFill="1" applyBorder="1" applyAlignment="1">
      <alignment horizontal="right" vertical="center" wrapText="1"/>
    </xf>
    <xf numFmtId="41" fontId="8" fillId="0" borderId="2" xfId="1" applyFont="1" applyBorder="1" applyAlignment="1">
      <alignment horizontal="center" vertical="center" wrapText="1"/>
    </xf>
    <xf numFmtId="179" fontId="8" fillId="0" borderId="2" xfId="1" applyNumberFormat="1" applyFont="1" applyBorder="1" applyAlignment="1">
      <alignment horizontal="right" vertical="center" wrapText="1"/>
    </xf>
    <xf numFmtId="41" fontId="9" fillId="0" borderId="2" xfId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 wrapText="1"/>
    </xf>
    <xf numFmtId="41" fontId="9" fillId="0" borderId="2" xfId="1" applyFont="1" applyBorder="1" applyAlignment="1">
      <alignment horizontal="center" vertical="center" wrapText="1"/>
    </xf>
    <xf numFmtId="41" fontId="9" fillId="0" borderId="2" xfId="0" applyNumberFormat="1" applyFont="1" applyFill="1" applyBorder="1" applyAlignment="1">
      <alignment horizontal="center" vertical="center"/>
    </xf>
    <xf numFmtId="178" fontId="9" fillId="0" borderId="4" xfId="3" applyNumberFormat="1" applyFont="1" applyFill="1" applyBorder="1" applyAlignment="1">
      <alignment horizontal="right" vertical="center"/>
    </xf>
    <xf numFmtId="41" fontId="8" fillId="0" borderId="1" xfId="1" applyFont="1" applyBorder="1" applyAlignment="1">
      <alignment horizontal="center" vertical="center" wrapText="1"/>
    </xf>
    <xf numFmtId="179" fontId="8" fillId="0" borderId="1" xfId="1" applyNumberFormat="1" applyFont="1" applyBorder="1" applyAlignment="1">
      <alignment horizontal="right" vertical="center" wrapText="1"/>
    </xf>
    <xf numFmtId="41" fontId="9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0" applyNumberFormat="1" applyFont="1" applyFill="1" applyBorder="1" applyAlignment="1">
      <alignment horizontal="center" vertical="center"/>
    </xf>
    <xf numFmtId="178" fontId="9" fillId="0" borderId="6" xfId="3" applyNumberFormat="1" applyFont="1" applyFill="1" applyBorder="1" applyAlignment="1">
      <alignment horizontal="right" vertical="center"/>
    </xf>
    <xf numFmtId="41" fontId="8" fillId="0" borderId="8" xfId="1" applyFont="1" applyBorder="1" applyAlignment="1">
      <alignment horizontal="center" vertical="center" wrapText="1"/>
    </xf>
    <xf numFmtId="179" fontId="8" fillId="0" borderId="8" xfId="1" applyNumberFormat="1" applyFont="1" applyBorder="1" applyAlignment="1">
      <alignment horizontal="right" vertical="center" wrapText="1"/>
    </xf>
    <xf numFmtId="41" fontId="9" fillId="0" borderId="8" xfId="1" applyFont="1" applyFill="1" applyBorder="1" applyAlignment="1">
      <alignment horizontal="center" vertical="center"/>
    </xf>
    <xf numFmtId="41" fontId="9" fillId="0" borderId="8" xfId="1" applyFont="1" applyFill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41" fontId="9" fillId="0" borderId="8" xfId="0" applyNumberFormat="1" applyFont="1" applyFill="1" applyBorder="1" applyAlignment="1">
      <alignment horizontal="center" vertical="center"/>
    </xf>
    <xf numFmtId="178" fontId="9" fillId="0" borderId="9" xfId="3" applyNumberFormat="1" applyFont="1" applyFill="1" applyBorder="1" applyAlignment="1">
      <alignment horizontal="right" vertical="center"/>
    </xf>
    <xf numFmtId="180" fontId="10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1" fontId="11" fillId="0" borderId="0" xfId="1" applyFont="1" applyFill="1" applyAlignment="1">
      <alignment horizontal="center" vertical="center"/>
    </xf>
    <xf numFmtId="177" fontId="11" fillId="0" borderId="0" xfId="0" applyNumberFormat="1" applyFont="1" applyFill="1">
      <alignment vertical="center"/>
    </xf>
    <xf numFmtId="41" fontId="6" fillId="2" borderId="16" xfId="1" applyFont="1" applyFill="1" applyBorder="1" applyAlignment="1">
      <alignment horizontal="center" vertical="center" wrapText="1"/>
    </xf>
    <xf numFmtId="41" fontId="6" fillId="0" borderId="18" xfId="0" applyNumberFormat="1" applyFont="1" applyBorder="1" applyAlignment="1">
      <alignment vertical="center"/>
    </xf>
    <xf numFmtId="0" fontId="7" fillId="2" borderId="14" xfId="0" applyNumberFormat="1" applyFont="1" applyFill="1" applyBorder="1" applyAlignment="1">
      <alignment horizontal="center" vertical="center" wrapText="1"/>
    </xf>
    <xf numFmtId="0" fontId="7" fillId="2" borderId="16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 wrapText="1"/>
    </xf>
    <xf numFmtId="41" fontId="14" fillId="0" borderId="2" xfId="1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1" fontId="14" fillId="0" borderId="1" xfId="1" applyFont="1" applyBorder="1" applyAlignment="1">
      <alignment horizontal="right" vertical="center" wrapText="1"/>
    </xf>
    <xf numFmtId="0" fontId="13" fillId="0" borderId="1" xfId="0" applyFont="1" applyBorder="1" applyAlignment="1">
      <alignment horizontal="center" vertical="center" wrapText="1"/>
    </xf>
    <xf numFmtId="41" fontId="15" fillId="0" borderId="1" xfId="1" applyFont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 wrapText="1"/>
    </xf>
    <xf numFmtId="181" fontId="8" fillId="3" borderId="1" xfId="0" applyNumberFormat="1" applyFont="1" applyFill="1" applyBorder="1">
      <alignment vertical="center"/>
    </xf>
    <xf numFmtId="0" fontId="13" fillId="0" borderId="8" xfId="0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 wrapText="1"/>
    </xf>
    <xf numFmtId="41" fontId="14" fillId="0" borderId="8" xfId="1" applyFont="1" applyBorder="1" applyAlignment="1">
      <alignment horizontal="right" vertical="center" wrapText="1"/>
    </xf>
    <xf numFmtId="181" fontId="8" fillId="3" borderId="8" xfId="0" applyNumberFormat="1" applyFont="1" applyFill="1" applyBorder="1">
      <alignment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2" borderId="23" xfId="0" applyNumberFormat="1" applyFont="1" applyFill="1" applyBorder="1" applyAlignment="1">
      <alignment horizontal="center" vertical="center" wrapText="1"/>
    </xf>
    <xf numFmtId="41" fontId="7" fillId="0" borderId="24" xfId="1" applyFont="1" applyFill="1" applyBorder="1" applyAlignment="1">
      <alignment horizontal="center" vertical="center" wrapText="1"/>
    </xf>
    <xf numFmtId="41" fontId="9" fillId="0" borderId="25" xfId="1" applyFont="1" applyFill="1" applyBorder="1" applyAlignment="1">
      <alignment horizontal="center" vertical="center"/>
    </xf>
    <xf numFmtId="41" fontId="9" fillId="0" borderId="26" xfId="1" applyFont="1" applyFill="1" applyBorder="1" applyAlignment="1">
      <alignment horizontal="center" vertical="center"/>
    </xf>
    <xf numFmtId="41" fontId="9" fillId="0" borderId="27" xfId="1" applyFont="1" applyFill="1" applyBorder="1" applyAlignment="1">
      <alignment horizontal="center" vertical="center"/>
    </xf>
    <xf numFmtId="178" fontId="0" fillId="0" borderId="0" xfId="3" applyNumberFormat="1" applyFont="1">
      <alignment vertical="center"/>
    </xf>
    <xf numFmtId="182" fontId="0" fillId="0" borderId="0" xfId="0" applyNumberFormat="1">
      <alignment vertical="center"/>
    </xf>
    <xf numFmtId="41" fontId="0" fillId="0" borderId="0" xfId="1" applyFont="1">
      <alignment vertical="center"/>
    </xf>
    <xf numFmtId="178" fontId="9" fillId="0" borderId="1" xfId="3" applyNumberFormat="1" applyFont="1" applyFill="1" applyBorder="1" applyAlignment="1">
      <alignment horizontal="right" vertical="center"/>
    </xf>
    <xf numFmtId="178" fontId="9" fillId="0" borderId="8" xfId="3" applyNumberFormat="1" applyFont="1" applyFill="1" applyBorder="1" applyAlignment="1">
      <alignment horizontal="right" vertical="center"/>
    </xf>
    <xf numFmtId="41" fontId="6" fillId="0" borderId="2" xfId="0" applyNumberFormat="1" applyFont="1" applyBorder="1" applyAlignment="1">
      <alignment vertical="center"/>
    </xf>
    <xf numFmtId="41" fontId="7" fillId="0" borderId="2" xfId="1" applyFont="1" applyFill="1" applyBorder="1" applyAlignment="1">
      <alignment horizontal="center" vertical="center" wrapText="1"/>
    </xf>
    <xf numFmtId="178" fontId="7" fillId="0" borderId="2" xfId="3" applyNumberFormat="1" applyFont="1" applyFill="1" applyBorder="1" applyAlignment="1">
      <alignment horizontal="right" vertical="center" wrapText="1"/>
    </xf>
    <xf numFmtId="0" fontId="7" fillId="2" borderId="17" xfId="0" applyNumberFormat="1" applyFont="1" applyFill="1" applyBorder="1" applyAlignment="1">
      <alignment horizontal="center" vertical="center" wrapText="1"/>
    </xf>
    <xf numFmtId="41" fontId="6" fillId="0" borderId="2" xfId="1" applyFont="1" applyBorder="1">
      <alignment vertical="center"/>
    </xf>
    <xf numFmtId="41" fontId="6" fillId="0" borderId="4" xfId="1" applyFont="1" applyBorder="1">
      <alignment vertical="center"/>
    </xf>
    <xf numFmtId="41" fontId="16" fillId="0" borderId="1" xfId="1" applyFont="1" applyBorder="1">
      <alignment vertical="center"/>
    </xf>
    <xf numFmtId="41" fontId="16" fillId="0" borderId="6" xfId="1" applyFont="1" applyBorder="1">
      <alignment vertical="center"/>
    </xf>
    <xf numFmtId="41" fontId="16" fillId="0" borderId="8" xfId="1" applyFont="1" applyBorder="1">
      <alignment vertical="center"/>
    </xf>
    <xf numFmtId="41" fontId="16" fillId="0" borderId="9" xfId="1" applyFont="1" applyBorder="1">
      <alignment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9" fontId="7" fillId="0" borderId="4" xfId="3" applyFont="1" applyFill="1" applyBorder="1" applyAlignment="1">
      <alignment horizontal="center" vertical="center" wrapText="1"/>
    </xf>
    <xf numFmtId="178" fontId="9" fillId="0" borderId="6" xfId="3" applyNumberFormat="1" applyFont="1" applyFill="1" applyBorder="1" applyAlignment="1">
      <alignment horizontal="center" vertical="center"/>
    </xf>
    <xf numFmtId="178" fontId="9" fillId="0" borderId="9" xfId="3" applyNumberFormat="1" applyFont="1" applyFill="1" applyBorder="1" applyAlignment="1">
      <alignment horizontal="center" vertical="center"/>
    </xf>
    <xf numFmtId="0" fontId="7" fillId="2" borderId="16" xfId="0" applyNumberFormat="1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  <xf numFmtId="41" fontId="15" fillId="0" borderId="8" xfId="1" applyFont="1" applyBorder="1" applyAlignment="1">
      <alignment horizontal="right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177" fontId="7" fillId="2" borderId="15" xfId="0" applyNumberFormat="1" applyFont="1" applyFill="1" applyBorder="1" applyAlignment="1">
      <alignment horizontal="center" vertical="center" wrapText="1"/>
    </xf>
    <xf numFmtId="177" fontId="7" fillId="2" borderId="17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4" xfId="2" applyFont="1" applyFill="1" applyBorder="1" applyAlignment="1">
      <alignment horizontal="center" vertical="center"/>
    </xf>
    <xf numFmtId="41" fontId="5" fillId="2" borderId="16" xfId="2" applyFont="1" applyFill="1" applyBorder="1" applyAlignment="1">
      <alignment horizontal="center" vertical="center"/>
    </xf>
    <xf numFmtId="0" fontId="7" fillId="2" borderId="14" xfId="0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1" fontId="5" fillId="2" borderId="1" xfId="2" applyFont="1" applyFill="1" applyBorder="1" applyAlignment="1">
      <alignment horizontal="center" vertical="center"/>
    </xf>
    <xf numFmtId="41" fontId="5" fillId="2" borderId="8" xfId="2" applyFont="1" applyFill="1" applyBorder="1" applyAlignment="1">
      <alignment horizontal="center" vertical="center"/>
    </xf>
    <xf numFmtId="176" fontId="7" fillId="2" borderId="14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177" fontId="7" fillId="2" borderId="6" xfId="0" applyNumberFormat="1" applyFont="1" applyFill="1" applyBorder="1" applyAlignment="1">
      <alignment horizontal="center" vertical="center" wrapText="1"/>
    </xf>
    <xf numFmtId="177" fontId="7" fillId="2" borderId="9" xfId="0" applyNumberFormat="1" applyFont="1" applyFill="1" applyBorder="1" applyAlignment="1">
      <alignment horizontal="center" vertical="center" wrapText="1"/>
    </xf>
    <xf numFmtId="0" fontId="7" fillId="2" borderId="3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15" xfId="0" applyNumberFormat="1" applyFont="1" applyFill="1" applyBorder="1" applyAlignment="1">
      <alignment horizontal="center" vertical="center" wrapText="1"/>
    </xf>
    <xf numFmtId="177" fontId="7" fillId="2" borderId="14" xfId="0" applyNumberFormat="1" applyFont="1" applyFill="1" applyBorder="1" applyAlignment="1">
      <alignment horizontal="center" vertical="center" wrapText="1"/>
    </xf>
    <xf numFmtId="177" fontId="7" fillId="2" borderId="16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2" borderId="16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</cellXfs>
  <cellStyles count="8">
    <cellStyle name="백분율" xfId="3" builtinId="5"/>
    <cellStyle name="쉼표 [0]" xfId="1" builtinId="6"/>
    <cellStyle name="쉼표 [0] 2" xfId="2" xr:uid="{00000000-0005-0000-0000-000002000000}"/>
    <cellStyle name="쉼표 [0] 2 2" xfId="6" xr:uid="{00000000-0005-0000-0000-000003000000}"/>
    <cellStyle name="쉼표 [0] 3" xfId="4" xr:uid="{00000000-0005-0000-0000-000004000000}"/>
    <cellStyle name="쉼표 [0] 4" xfId="5" xr:uid="{00000000-0005-0000-0000-000005000000}"/>
    <cellStyle name="표준" xfId="0" builtinId="0"/>
    <cellStyle name="표준 4" xfId="7" xr:uid="{F9E2ED67-03AD-438E-8AFD-81B676793733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387351</xdr:colOff>
      <xdr:row>1</xdr:row>
      <xdr:rowOff>103627</xdr:rowOff>
    </xdr:from>
    <xdr:to>
      <xdr:col>17</xdr:col>
      <xdr:colOff>157322</xdr:colOff>
      <xdr:row>35</xdr:row>
      <xdr:rowOff>183225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351" y="315294"/>
          <a:ext cx="11464554" cy="7276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="75" zoomScaleNormal="75" workbookViewId="0">
      <selection activeCell="N7" sqref="N7"/>
    </sheetView>
  </sheetViews>
  <sheetFormatPr defaultRowHeight="16.5" x14ac:dyDescent="0.3"/>
  <cols>
    <col min="1" max="1" width="7.25" style="2" customWidth="1"/>
    <col min="2" max="2" width="5.875" style="2" customWidth="1"/>
    <col min="3" max="3" width="11.625" style="2" bestFit="1" customWidth="1"/>
    <col min="4" max="4" width="21.875" style="2" customWidth="1"/>
    <col min="5" max="5" width="48.875" style="2" customWidth="1"/>
    <col min="6" max="6" width="14.875" style="2" customWidth="1"/>
    <col min="7" max="7" width="15.625" style="35" customWidth="1"/>
    <col min="8" max="8" width="16.25" style="35" customWidth="1"/>
    <col min="9" max="9" width="15.625" style="36" customWidth="1"/>
    <col min="10" max="10" width="16.25" style="36" customWidth="1"/>
    <col min="11" max="11" width="15.625" style="36" customWidth="1"/>
    <col min="12" max="12" width="16.25" style="36" customWidth="1"/>
    <col min="13" max="13" width="15.625" style="36" customWidth="1"/>
    <col min="14" max="14" width="16.25" style="36" customWidth="1"/>
    <col min="15" max="17" width="15.625" style="36" customWidth="1"/>
    <col min="18" max="18" width="11.5" style="2" bestFit="1" customWidth="1"/>
    <col min="19" max="19" width="14.125" style="2" bestFit="1" customWidth="1"/>
    <col min="20" max="16384" width="9" style="2"/>
  </cols>
  <sheetData>
    <row r="1" spans="1:19" x14ac:dyDescent="0.3">
      <c r="A1" s="2" t="s">
        <v>227</v>
      </c>
    </row>
    <row r="2" spans="1:19" ht="38.25" customHeight="1" x14ac:dyDescent="0.3">
      <c r="A2" s="96" t="s">
        <v>86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9" ht="18" customHeight="1" thickBot="1" x14ac:dyDescent="0.35">
      <c r="F3" s="3"/>
      <c r="G3" s="2"/>
      <c r="H3" s="6"/>
      <c r="I3" s="7"/>
      <c r="J3" s="7"/>
      <c r="K3" s="8"/>
      <c r="L3" s="8"/>
      <c r="M3" s="8"/>
      <c r="N3" s="8"/>
      <c r="O3" s="9"/>
      <c r="P3" s="9"/>
      <c r="Q3" s="11" t="s">
        <v>88</v>
      </c>
    </row>
    <row r="4" spans="1:19" ht="38.25" customHeight="1" x14ac:dyDescent="0.3">
      <c r="A4" s="97" t="s">
        <v>73</v>
      </c>
      <c r="B4" s="99" t="s">
        <v>72</v>
      </c>
      <c r="C4" s="99" t="s">
        <v>165</v>
      </c>
      <c r="D4" s="99" t="s">
        <v>74</v>
      </c>
      <c r="E4" s="99" t="s">
        <v>75</v>
      </c>
      <c r="F4" s="101" t="s">
        <v>76</v>
      </c>
      <c r="G4" s="89" t="s">
        <v>162</v>
      </c>
      <c r="H4" s="90"/>
      <c r="I4" s="103" t="s">
        <v>163</v>
      </c>
      <c r="J4" s="103"/>
      <c r="K4" s="103" t="s">
        <v>164</v>
      </c>
      <c r="L4" s="103"/>
      <c r="M4" s="103" t="s">
        <v>230</v>
      </c>
      <c r="N4" s="103"/>
      <c r="O4" s="89" t="s">
        <v>229</v>
      </c>
      <c r="P4" s="90"/>
      <c r="Q4" s="91" t="s">
        <v>85</v>
      </c>
    </row>
    <row r="5" spans="1:19" ht="38.25" customHeight="1" thickBot="1" x14ac:dyDescent="0.35">
      <c r="A5" s="98"/>
      <c r="B5" s="100"/>
      <c r="C5" s="100"/>
      <c r="D5" s="100"/>
      <c r="E5" s="100"/>
      <c r="F5" s="102"/>
      <c r="G5" s="83" t="s">
        <v>77</v>
      </c>
      <c r="H5" s="83" t="s">
        <v>80</v>
      </c>
      <c r="I5" s="83" t="s">
        <v>81</v>
      </c>
      <c r="J5" s="83" t="s">
        <v>80</v>
      </c>
      <c r="K5" s="83" t="s">
        <v>81</v>
      </c>
      <c r="L5" s="83" t="s">
        <v>80</v>
      </c>
      <c r="M5" s="83" t="s">
        <v>81</v>
      </c>
      <c r="N5" s="83" t="s">
        <v>80</v>
      </c>
      <c r="O5" s="83" t="s">
        <v>81</v>
      </c>
      <c r="P5" s="83" t="s">
        <v>152</v>
      </c>
      <c r="Q5" s="92"/>
    </row>
    <row r="6" spans="1:19" ht="24" customHeight="1" thickTop="1" x14ac:dyDescent="0.3">
      <c r="A6" s="93" t="s">
        <v>87</v>
      </c>
      <c r="B6" s="94"/>
      <c r="C6" s="94"/>
      <c r="D6" s="94"/>
      <c r="E6" s="94"/>
      <c r="F6" s="68">
        <f t="shared" ref="F6:Q6" si="0">SUM(F7:F63)</f>
        <v>69386</v>
      </c>
      <c r="G6" s="69">
        <f t="shared" si="0"/>
        <v>5102079</v>
      </c>
      <c r="H6" s="69">
        <f t="shared" si="0"/>
        <v>420902152</v>
      </c>
      <c r="I6" s="69">
        <f t="shared" si="0"/>
        <v>6198520</v>
      </c>
      <c r="J6" s="69">
        <f t="shared" si="0"/>
        <v>534901200</v>
      </c>
      <c r="K6" s="69">
        <f t="shared" si="0"/>
        <v>9130300</v>
      </c>
      <c r="L6" s="69">
        <f t="shared" si="0"/>
        <v>733773500</v>
      </c>
      <c r="M6" s="69">
        <f t="shared" ref="M6" si="1">SUM(M7:M63)</f>
        <v>11233600</v>
      </c>
      <c r="N6" s="69">
        <f t="shared" ref="N6" si="2">SUM(N7:N63)</f>
        <v>903373300</v>
      </c>
      <c r="O6" s="69">
        <f t="shared" si="0"/>
        <v>7916133</v>
      </c>
      <c r="P6" s="69">
        <f t="shared" si="0"/>
        <v>648259458</v>
      </c>
      <c r="Q6" s="80">
        <f t="shared" si="0"/>
        <v>1.0000000000000004</v>
      </c>
      <c r="S6" s="84"/>
    </row>
    <row r="7" spans="1:19" ht="24" customHeight="1" x14ac:dyDescent="0.3">
      <c r="A7" s="86" t="s">
        <v>155</v>
      </c>
      <c r="B7" s="46">
        <v>1</v>
      </c>
      <c r="C7" s="46" t="s">
        <v>166</v>
      </c>
      <c r="D7" s="47" t="s">
        <v>12</v>
      </c>
      <c r="E7" s="47" t="s">
        <v>118</v>
      </c>
      <c r="F7" s="48">
        <v>1</v>
      </c>
      <c r="G7" s="48">
        <v>39743</v>
      </c>
      <c r="H7" s="23">
        <f t="shared" ref="H7:H37" si="3">G7*F7</f>
        <v>39743</v>
      </c>
      <c r="I7" s="48">
        <v>45000</v>
      </c>
      <c r="J7" s="24">
        <f>I7*F7</f>
        <v>45000</v>
      </c>
      <c r="K7" s="48">
        <v>68000</v>
      </c>
      <c r="L7" s="25">
        <f>K7*F7</f>
        <v>68000</v>
      </c>
      <c r="M7" s="127">
        <v>55000</v>
      </c>
      <c r="N7" s="25">
        <f>M7*F7</f>
        <v>55000</v>
      </c>
      <c r="O7" s="26">
        <f>ROUND(AVERAGE(G7,I7,K7,M7),0)</f>
        <v>51936</v>
      </c>
      <c r="P7" s="26">
        <f>O7*F7</f>
        <v>51936</v>
      </c>
      <c r="Q7" s="81">
        <f>O7/$O$6</f>
        <v>6.5607791076779534E-3</v>
      </c>
      <c r="R7" s="84"/>
    </row>
    <row r="8" spans="1:19" ht="24" customHeight="1" x14ac:dyDescent="0.3">
      <c r="A8" s="87"/>
      <c r="B8" s="46">
        <v>2</v>
      </c>
      <c r="C8" s="46" t="s">
        <v>167</v>
      </c>
      <c r="D8" s="47" t="s">
        <v>156</v>
      </c>
      <c r="E8" s="47" t="s">
        <v>168</v>
      </c>
      <c r="F8" s="48">
        <v>2</v>
      </c>
      <c r="G8" s="48">
        <v>60761</v>
      </c>
      <c r="H8" s="23">
        <f t="shared" si="3"/>
        <v>121522</v>
      </c>
      <c r="I8" s="48">
        <v>69000</v>
      </c>
      <c r="J8" s="24">
        <f t="shared" ref="J8:J63" si="4">I8*F8</f>
        <v>138000</v>
      </c>
      <c r="K8" s="48">
        <v>120000</v>
      </c>
      <c r="L8" s="25">
        <f t="shared" ref="L8:L63" si="5">K8*F8</f>
        <v>240000</v>
      </c>
      <c r="M8" s="127">
        <v>190000</v>
      </c>
      <c r="N8" s="25">
        <f t="shared" ref="N8:N63" si="6">M8*F8</f>
        <v>380000</v>
      </c>
      <c r="O8" s="26">
        <f t="shared" ref="O8:O63" si="7">ROUND(AVERAGE(G8,I8,K8,M8),0)</f>
        <v>109940</v>
      </c>
      <c r="P8" s="26">
        <f t="shared" ref="P8:P38" si="8">O8*F8</f>
        <v>219880</v>
      </c>
      <c r="Q8" s="81">
        <f t="shared" ref="Q8:Q63" si="9">O8/$O$6</f>
        <v>1.3888094098469543E-2</v>
      </c>
      <c r="R8" s="84"/>
    </row>
    <row r="9" spans="1:19" ht="24" customHeight="1" x14ac:dyDescent="0.3">
      <c r="A9" s="87"/>
      <c r="B9" s="46">
        <v>3</v>
      </c>
      <c r="C9" s="46" t="s">
        <v>169</v>
      </c>
      <c r="D9" s="47" t="s">
        <v>1</v>
      </c>
      <c r="E9" s="47" t="s">
        <v>170</v>
      </c>
      <c r="F9" s="48">
        <v>26</v>
      </c>
      <c r="G9" s="48">
        <v>164816</v>
      </c>
      <c r="H9" s="23">
        <f t="shared" si="3"/>
        <v>4285216</v>
      </c>
      <c r="I9" s="48">
        <v>193000</v>
      </c>
      <c r="J9" s="24">
        <f t="shared" si="4"/>
        <v>5018000</v>
      </c>
      <c r="K9" s="48">
        <v>300000</v>
      </c>
      <c r="L9" s="25">
        <f t="shared" si="5"/>
        <v>7800000</v>
      </c>
      <c r="M9" s="127">
        <v>350000</v>
      </c>
      <c r="N9" s="25">
        <f t="shared" si="6"/>
        <v>9100000</v>
      </c>
      <c r="O9" s="26">
        <f t="shared" si="7"/>
        <v>251954</v>
      </c>
      <c r="P9" s="26">
        <f t="shared" si="8"/>
        <v>6550804</v>
      </c>
      <c r="Q9" s="81">
        <f t="shared" si="9"/>
        <v>3.1827913957484036E-2</v>
      </c>
      <c r="R9" s="84"/>
    </row>
    <row r="10" spans="1:19" ht="24" customHeight="1" x14ac:dyDescent="0.3">
      <c r="A10" s="87"/>
      <c r="B10" s="46">
        <v>4</v>
      </c>
      <c r="C10" s="46" t="s">
        <v>171</v>
      </c>
      <c r="D10" s="47" t="s">
        <v>2</v>
      </c>
      <c r="E10" s="47" t="s">
        <v>226</v>
      </c>
      <c r="F10" s="48">
        <v>1</v>
      </c>
      <c r="G10" s="48">
        <v>392116</v>
      </c>
      <c r="H10" s="23">
        <f t="shared" si="3"/>
        <v>392116</v>
      </c>
      <c r="I10" s="48">
        <v>467000</v>
      </c>
      <c r="J10" s="24">
        <f t="shared" si="4"/>
        <v>467000</v>
      </c>
      <c r="K10" s="48">
        <v>730000</v>
      </c>
      <c r="L10" s="25">
        <f t="shared" si="5"/>
        <v>730000</v>
      </c>
      <c r="M10" s="127">
        <v>680000</v>
      </c>
      <c r="N10" s="25">
        <f t="shared" si="6"/>
        <v>680000</v>
      </c>
      <c r="O10" s="26">
        <f t="shared" si="7"/>
        <v>567279</v>
      </c>
      <c r="P10" s="26">
        <f t="shared" si="8"/>
        <v>567279</v>
      </c>
      <c r="Q10" s="81">
        <f t="shared" si="9"/>
        <v>7.166112545102514E-2</v>
      </c>
      <c r="R10" s="84"/>
    </row>
    <row r="11" spans="1:19" ht="24" customHeight="1" x14ac:dyDescent="0.3">
      <c r="A11" s="87"/>
      <c r="B11" s="46">
        <v>5</v>
      </c>
      <c r="C11" s="46" t="s">
        <v>172</v>
      </c>
      <c r="D11" s="49" t="s">
        <v>3</v>
      </c>
      <c r="E11" s="49" t="s">
        <v>173</v>
      </c>
      <c r="F11" s="50">
        <v>2</v>
      </c>
      <c r="G11" s="50">
        <v>577891</v>
      </c>
      <c r="H11" s="23">
        <f t="shared" si="3"/>
        <v>1155782</v>
      </c>
      <c r="I11" s="50">
        <v>685000</v>
      </c>
      <c r="J11" s="24">
        <f t="shared" si="4"/>
        <v>1370000</v>
      </c>
      <c r="K11" s="50">
        <v>1100000</v>
      </c>
      <c r="L11" s="25">
        <f t="shared" si="5"/>
        <v>2200000</v>
      </c>
      <c r="M11" s="127">
        <v>1400000</v>
      </c>
      <c r="N11" s="25">
        <f t="shared" si="6"/>
        <v>2800000</v>
      </c>
      <c r="O11" s="26">
        <f t="shared" si="7"/>
        <v>940723</v>
      </c>
      <c r="P11" s="26">
        <f t="shared" si="8"/>
        <v>1881446</v>
      </c>
      <c r="Q11" s="81">
        <f t="shared" si="9"/>
        <v>0.11883617923043992</v>
      </c>
      <c r="R11" s="84"/>
    </row>
    <row r="12" spans="1:19" ht="24" customHeight="1" x14ac:dyDescent="0.3">
      <c r="A12" s="87"/>
      <c r="B12" s="46">
        <v>6</v>
      </c>
      <c r="C12" s="46" t="s">
        <v>174</v>
      </c>
      <c r="D12" s="47" t="s">
        <v>4</v>
      </c>
      <c r="E12" s="47" t="s">
        <v>170</v>
      </c>
      <c r="F12" s="48">
        <v>1</v>
      </c>
      <c r="G12" s="48">
        <v>191848</v>
      </c>
      <c r="H12" s="23">
        <f t="shared" si="3"/>
        <v>191848</v>
      </c>
      <c r="I12" s="48">
        <v>220000</v>
      </c>
      <c r="J12" s="24">
        <f t="shared" si="4"/>
        <v>220000</v>
      </c>
      <c r="K12" s="48">
        <v>360000</v>
      </c>
      <c r="L12" s="25">
        <f t="shared" si="5"/>
        <v>360000</v>
      </c>
      <c r="M12" s="127">
        <v>400000</v>
      </c>
      <c r="N12" s="25">
        <f t="shared" si="6"/>
        <v>400000</v>
      </c>
      <c r="O12" s="26">
        <f t="shared" si="7"/>
        <v>292962</v>
      </c>
      <c r="P12" s="26">
        <f t="shared" si="8"/>
        <v>292962</v>
      </c>
      <c r="Q12" s="81">
        <f t="shared" si="9"/>
        <v>3.7008221059449099E-2</v>
      </c>
      <c r="R12" s="84"/>
    </row>
    <row r="13" spans="1:19" ht="24" customHeight="1" x14ac:dyDescent="0.3">
      <c r="A13" s="87"/>
      <c r="B13" s="46">
        <v>7</v>
      </c>
      <c r="C13" s="46" t="s">
        <v>175</v>
      </c>
      <c r="D13" s="47" t="s">
        <v>5</v>
      </c>
      <c r="E13" s="47" t="s">
        <v>116</v>
      </c>
      <c r="F13" s="48">
        <v>229</v>
      </c>
      <c r="G13" s="48">
        <v>115654</v>
      </c>
      <c r="H13" s="23">
        <f t="shared" si="3"/>
        <v>26484766</v>
      </c>
      <c r="I13" s="48">
        <v>146000</v>
      </c>
      <c r="J13" s="24">
        <f t="shared" si="4"/>
        <v>33434000</v>
      </c>
      <c r="K13" s="48">
        <v>220000</v>
      </c>
      <c r="L13" s="25">
        <f t="shared" si="5"/>
        <v>50380000</v>
      </c>
      <c r="M13" s="127">
        <v>280000</v>
      </c>
      <c r="N13" s="25">
        <f t="shared" si="6"/>
        <v>64120000</v>
      </c>
      <c r="O13" s="26">
        <f t="shared" si="7"/>
        <v>190414</v>
      </c>
      <c r="P13" s="26">
        <f t="shared" si="8"/>
        <v>43604806</v>
      </c>
      <c r="Q13" s="81">
        <f t="shared" si="9"/>
        <v>2.405391622399472E-2</v>
      </c>
      <c r="R13" s="84"/>
    </row>
    <row r="14" spans="1:19" ht="24" customHeight="1" x14ac:dyDescent="0.3">
      <c r="A14" s="87"/>
      <c r="B14" s="46">
        <v>8</v>
      </c>
      <c r="C14" s="46" t="s">
        <v>176</v>
      </c>
      <c r="D14" s="49" t="s">
        <v>6</v>
      </c>
      <c r="E14" s="49" t="s">
        <v>170</v>
      </c>
      <c r="F14" s="50">
        <v>1</v>
      </c>
      <c r="G14" s="50">
        <v>16617</v>
      </c>
      <c r="H14" s="23">
        <f t="shared" si="3"/>
        <v>16617</v>
      </c>
      <c r="I14" s="50">
        <v>20000</v>
      </c>
      <c r="J14" s="24">
        <f t="shared" si="4"/>
        <v>20000</v>
      </c>
      <c r="K14" s="50">
        <v>30000</v>
      </c>
      <c r="L14" s="25">
        <f t="shared" si="5"/>
        <v>30000</v>
      </c>
      <c r="M14" s="127">
        <v>34000</v>
      </c>
      <c r="N14" s="25">
        <f t="shared" si="6"/>
        <v>34000</v>
      </c>
      <c r="O14" s="26">
        <f t="shared" si="7"/>
        <v>25154</v>
      </c>
      <c r="P14" s="26">
        <f t="shared" si="8"/>
        <v>25154</v>
      </c>
      <c r="Q14" s="81">
        <f t="shared" si="9"/>
        <v>3.1775615695188546E-3</v>
      </c>
      <c r="R14" s="84"/>
    </row>
    <row r="15" spans="1:19" ht="24" customHeight="1" x14ac:dyDescent="0.3">
      <c r="A15" s="87"/>
      <c r="B15" s="46">
        <v>9</v>
      </c>
      <c r="C15" s="46" t="s">
        <v>177</v>
      </c>
      <c r="D15" s="47" t="s">
        <v>7</v>
      </c>
      <c r="E15" s="47" t="s">
        <v>226</v>
      </c>
      <c r="F15" s="48">
        <v>1</v>
      </c>
      <c r="G15" s="48">
        <v>46152</v>
      </c>
      <c r="H15" s="23">
        <f t="shared" si="3"/>
        <v>46152</v>
      </c>
      <c r="I15" s="48">
        <v>57000</v>
      </c>
      <c r="J15" s="24">
        <f t="shared" si="4"/>
        <v>57000</v>
      </c>
      <c r="K15" s="48">
        <v>80000</v>
      </c>
      <c r="L15" s="25">
        <f t="shared" si="5"/>
        <v>80000</v>
      </c>
      <c r="M15" s="127">
        <v>68000</v>
      </c>
      <c r="N15" s="25">
        <f t="shared" si="6"/>
        <v>68000</v>
      </c>
      <c r="O15" s="26">
        <f t="shared" si="7"/>
        <v>62788</v>
      </c>
      <c r="P15" s="26">
        <f t="shared" si="8"/>
        <v>62788</v>
      </c>
      <c r="Q15" s="81">
        <f t="shared" si="9"/>
        <v>7.9316504662061641E-3</v>
      </c>
      <c r="R15" s="84"/>
    </row>
    <row r="16" spans="1:19" ht="24" customHeight="1" x14ac:dyDescent="0.3">
      <c r="A16" s="87"/>
      <c r="B16" s="46">
        <v>10</v>
      </c>
      <c r="C16" s="46" t="s">
        <v>178</v>
      </c>
      <c r="D16" s="47" t="s">
        <v>8</v>
      </c>
      <c r="E16" s="47" t="s">
        <v>173</v>
      </c>
      <c r="F16" s="48">
        <v>1</v>
      </c>
      <c r="G16" s="48">
        <v>70653</v>
      </c>
      <c r="H16" s="23">
        <f t="shared" si="3"/>
        <v>70653</v>
      </c>
      <c r="I16" s="48">
        <v>85000</v>
      </c>
      <c r="J16" s="24">
        <f t="shared" si="4"/>
        <v>85000</v>
      </c>
      <c r="K16" s="48">
        <v>130000</v>
      </c>
      <c r="L16" s="25">
        <f t="shared" si="5"/>
        <v>130000</v>
      </c>
      <c r="M16" s="127">
        <v>130000</v>
      </c>
      <c r="N16" s="25">
        <f t="shared" si="6"/>
        <v>130000</v>
      </c>
      <c r="O16" s="26">
        <f t="shared" si="7"/>
        <v>103913</v>
      </c>
      <c r="P16" s="26">
        <f t="shared" si="8"/>
        <v>103913</v>
      </c>
      <c r="Q16" s="81">
        <f t="shared" si="9"/>
        <v>1.3126737511863431E-2</v>
      </c>
      <c r="R16" s="84"/>
    </row>
    <row r="17" spans="1:18" ht="24" customHeight="1" x14ac:dyDescent="0.3">
      <c r="A17" s="95"/>
      <c r="B17" s="46">
        <v>11</v>
      </c>
      <c r="C17" s="46" t="s">
        <v>179</v>
      </c>
      <c r="D17" s="47" t="s">
        <v>9</v>
      </c>
      <c r="E17" s="47" t="s">
        <v>170</v>
      </c>
      <c r="F17" s="48">
        <v>1</v>
      </c>
      <c r="G17" s="48">
        <v>19556</v>
      </c>
      <c r="H17" s="23">
        <f t="shared" si="3"/>
        <v>19556</v>
      </c>
      <c r="I17" s="48">
        <v>23000</v>
      </c>
      <c r="J17" s="24">
        <f t="shared" si="4"/>
        <v>23000</v>
      </c>
      <c r="K17" s="48">
        <v>36000</v>
      </c>
      <c r="L17" s="25">
        <f t="shared" si="5"/>
        <v>36000</v>
      </c>
      <c r="M17" s="127">
        <v>38000</v>
      </c>
      <c r="N17" s="25">
        <f t="shared" si="6"/>
        <v>38000</v>
      </c>
      <c r="O17" s="26">
        <f t="shared" si="7"/>
        <v>29139</v>
      </c>
      <c r="P17" s="26">
        <f t="shared" si="8"/>
        <v>29139</v>
      </c>
      <c r="Q17" s="81">
        <f t="shared" si="9"/>
        <v>3.6809639251892306E-3</v>
      </c>
      <c r="R17" s="84"/>
    </row>
    <row r="18" spans="1:18" ht="24" customHeight="1" x14ac:dyDescent="0.3">
      <c r="A18" s="86" t="s">
        <v>109</v>
      </c>
      <c r="B18" s="46">
        <v>12</v>
      </c>
      <c r="C18" s="46" t="s">
        <v>180</v>
      </c>
      <c r="D18" s="47" t="s">
        <v>14</v>
      </c>
      <c r="E18" s="47" t="s">
        <v>91</v>
      </c>
      <c r="F18" s="48">
        <v>526</v>
      </c>
      <c r="G18" s="48">
        <v>80828</v>
      </c>
      <c r="H18" s="23">
        <f t="shared" si="3"/>
        <v>42515528</v>
      </c>
      <c r="I18" s="48">
        <v>108000</v>
      </c>
      <c r="J18" s="24">
        <f t="shared" si="4"/>
        <v>56808000</v>
      </c>
      <c r="K18" s="48">
        <v>150000</v>
      </c>
      <c r="L18" s="25">
        <f t="shared" si="5"/>
        <v>78900000</v>
      </c>
      <c r="M18" s="127">
        <v>130000</v>
      </c>
      <c r="N18" s="25">
        <f t="shared" si="6"/>
        <v>68380000</v>
      </c>
      <c r="O18" s="26">
        <f t="shared" si="7"/>
        <v>117207</v>
      </c>
      <c r="P18" s="26">
        <f t="shared" si="8"/>
        <v>61650882</v>
      </c>
      <c r="Q18" s="81">
        <f t="shared" si="9"/>
        <v>1.4806092823352008E-2</v>
      </c>
      <c r="R18" s="84"/>
    </row>
    <row r="19" spans="1:18" ht="24" customHeight="1" x14ac:dyDescent="0.3">
      <c r="A19" s="87"/>
      <c r="B19" s="46">
        <v>13</v>
      </c>
      <c r="C19" s="46" t="s">
        <v>181</v>
      </c>
      <c r="D19" s="47" t="s">
        <v>92</v>
      </c>
      <c r="E19" s="47" t="s">
        <v>119</v>
      </c>
      <c r="F19" s="48">
        <v>616</v>
      </c>
      <c r="G19" s="48">
        <v>88486</v>
      </c>
      <c r="H19" s="23">
        <f t="shared" si="3"/>
        <v>54507376</v>
      </c>
      <c r="I19" s="48">
        <v>119000</v>
      </c>
      <c r="J19" s="24">
        <f t="shared" si="4"/>
        <v>73304000</v>
      </c>
      <c r="K19" s="48">
        <v>160000</v>
      </c>
      <c r="L19" s="25">
        <f t="shared" si="5"/>
        <v>98560000</v>
      </c>
      <c r="M19" s="127">
        <v>150000</v>
      </c>
      <c r="N19" s="25">
        <f t="shared" si="6"/>
        <v>92400000</v>
      </c>
      <c r="O19" s="26">
        <f t="shared" si="7"/>
        <v>129372</v>
      </c>
      <c r="P19" s="26">
        <f t="shared" si="8"/>
        <v>79693152</v>
      </c>
      <c r="Q19" s="81">
        <f t="shared" si="9"/>
        <v>1.6342827994426067E-2</v>
      </c>
      <c r="R19" s="84"/>
    </row>
    <row r="20" spans="1:18" ht="24" customHeight="1" x14ac:dyDescent="0.3">
      <c r="A20" s="87"/>
      <c r="B20" s="46">
        <v>14</v>
      </c>
      <c r="C20" s="46" t="s">
        <v>182</v>
      </c>
      <c r="D20" s="47" t="s">
        <v>157</v>
      </c>
      <c r="E20" s="47" t="s">
        <v>93</v>
      </c>
      <c r="F20" s="48">
        <v>19</v>
      </c>
      <c r="G20" s="48">
        <v>107818</v>
      </c>
      <c r="H20" s="23">
        <f t="shared" si="3"/>
        <v>2048542</v>
      </c>
      <c r="I20" s="48">
        <v>139000</v>
      </c>
      <c r="J20" s="24">
        <f t="shared" si="4"/>
        <v>2641000</v>
      </c>
      <c r="K20" s="48">
        <v>190000</v>
      </c>
      <c r="L20" s="25">
        <f t="shared" si="5"/>
        <v>3610000</v>
      </c>
      <c r="M20" s="127">
        <v>220000</v>
      </c>
      <c r="N20" s="25">
        <f t="shared" si="6"/>
        <v>4180000</v>
      </c>
      <c r="O20" s="26">
        <f t="shared" si="7"/>
        <v>164205</v>
      </c>
      <c r="P20" s="26">
        <f t="shared" si="8"/>
        <v>3119895</v>
      </c>
      <c r="Q20" s="81">
        <f t="shared" si="9"/>
        <v>2.0743082512635905E-2</v>
      </c>
      <c r="R20" s="84"/>
    </row>
    <row r="21" spans="1:18" ht="24" customHeight="1" x14ac:dyDescent="0.3">
      <c r="A21" s="87"/>
      <c r="B21" s="46">
        <v>15</v>
      </c>
      <c r="C21" s="46" t="s">
        <v>183</v>
      </c>
      <c r="D21" s="49" t="s">
        <v>16</v>
      </c>
      <c r="E21" s="49" t="s">
        <v>98</v>
      </c>
      <c r="F21" s="50">
        <v>1</v>
      </c>
      <c r="G21" s="50">
        <v>113452</v>
      </c>
      <c r="H21" s="23">
        <f t="shared" si="3"/>
        <v>113452</v>
      </c>
      <c r="I21" s="50">
        <v>134000</v>
      </c>
      <c r="J21" s="24">
        <f t="shared" si="4"/>
        <v>134000</v>
      </c>
      <c r="K21" s="50">
        <v>200000</v>
      </c>
      <c r="L21" s="25">
        <f t="shared" si="5"/>
        <v>200000</v>
      </c>
      <c r="M21" s="127">
        <v>230000</v>
      </c>
      <c r="N21" s="25">
        <f t="shared" si="6"/>
        <v>230000</v>
      </c>
      <c r="O21" s="26">
        <f t="shared" si="7"/>
        <v>169363</v>
      </c>
      <c r="P21" s="26">
        <f t="shared" si="8"/>
        <v>169363</v>
      </c>
      <c r="Q21" s="81">
        <f t="shared" si="9"/>
        <v>2.1394663278143506E-2</v>
      </c>
      <c r="R21" s="84"/>
    </row>
    <row r="22" spans="1:18" ht="24" customHeight="1" x14ac:dyDescent="0.3">
      <c r="A22" s="87"/>
      <c r="B22" s="46">
        <v>16</v>
      </c>
      <c r="C22" s="46" t="s">
        <v>184</v>
      </c>
      <c r="D22" s="47" t="s">
        <v>160</v>
      </c>
      <c r="E22" s="47" t="s">
        <v>93</v>
      </c>
      <c r="F22" s="50">
        <v>1</v>
      </c>
      <c r="G22" s="48">
        <v>134378</v>
      </c>
      <c r="H22" s="23">
        <f t="shared" si="3"/>
        <v>134378</v>
      </c>
      <c r="I22" s="50">
        <v>160000</v>
      </c>
      <c r="J22" s="24">
        <f t="shared" si="4"/>
        <v>160000</v>
      </c>
      <c r="K22" s="50">
        <v>240000</v>
      </c>
      <c r="L22" s="25">
        <f t="shared" si="5"/>
        <v>240000</v>
      </c>
      <c r="M22" s="127">
        <v>330000</v>
      </c>
      <c r="N22" s="25">
        <f t="shared" si="6"/>
        <v>330000</v>
      </c>
      <c r="O22" s="26">
        <f t="shared" si="7"/>
        <v>216095</v>
      </c>
      <c r="P22" s="26">
        <f t="shared" si="8"/>
        <v>216095</v>
      </c>
      <c r="Q22" s="81">
        <f t="shared" si="9"/>
        <v>2.7298050702281026E-2</v>
      </c>
      <c r="R22" s="84"/>
    </row>
    <row r="23" spans="1:18" ht="24" customHeight="1" x14ac:dyDescent="0.3">
      <c r="A23" s="87"/>
      <c r="B23" s="46">
        <v>17</v>
      </c>
      <c r="C23" s="46" t="s">
        <v>185</v>
      </c>
      <c r="D23" s="47" t="s">
        <v>18</v>
      </c>
      <c r="E23" s="47" t="s">
        <v>97</v>
      </c>
      <c r="F23" s="50">
        <v>6</v>
      </c>
      <c r="G23" s="48">
        <v>150970</v>
      </c>
      <c r="H23" s="23">
        <f t="shared" si="3"/>
        <v>905820</v>
      </c>
      <c r="I23" s="50">
        <v>186000</v>
      </c>
      <c r="J23" s="24">
        <f t="shared" si="4"/>
        <v>1116000</v>
      </c>
      <c r="K23" s="50">
        <v>265000</v>
      </c>
      <c r="L23" s="25">
        <f t="shared" si="5"/>
        <v>1590000</v>
      </c>
      <c r="M23" s="127">
        <v>370000</v>
      </c>
      <c r="N23" s="25">
        <f t="shared" si="6"/>
        <v>2220000</v>
      </c>
      <c r="O23" s="26">
        <f t="shared" si="7"/>
        <v>242993</v>
      </c>
      <c r="P23" s="26">
        <f t="shared" si="8"/>
        <v>1457958</v>
      </c>
      <c r="Q23" s="81">
        <f t="shared" si="9"/>
        <v>3.0695921859827266E-2</v>
      </c>
      <c r="R23" s="84"/>
    </row>
    <row r="24" spans="1:18" ht="24" customHeight="1" x14ac:dyDescent="0.3">
      <c r="A24" s="87"/>
      <c r="B24" s="46">
        <v>18</v>
      </c>
      <c r="C24" s="46" t="s">
        <v>186</v>
      </c>
      <c r="D24" s="47" t="s">
        <v>19</v>
      </c>
      <c r="E24" s="47" t="s">
        <v>102</v>
      </c>
      <c r="F24" s="50">
        <v>2</v>
      </c>
      <c r="G24" s="48">
        <v>30139</v>
      </c>
      <c r="H24" s="23">
        <f t="shared" si="3"/>
        <v>60278</v>
      </c>
      <c r="I24" s="50">
        <v>37000</v>
      </c>
      <c r="J24" s="24">
        <f t="shared" si="4"/>
        <v>74000</v>
      </c>
      <c r="K24" s="50">
        <v>55000</v>
      </c>
      <c r="L24" s="25">
        <f t="shared" si="5"/>
        <v>110000</v>
      </c>
      <c r="M24" s="127">
        <v>65000</v>
      </c>
      <c r="N24" s="25">
        <f t="shared" si="6"/>
        <v>130000</v>
      </c>
      <c r="O24" s="26">
        <f t="shared" si="7"/>
        <v>46785</v>
      </c>
      <c r="P24" s="26">
        <f t="shared" si="8"/>
        <v>93570</v>
      </c>
      <c r="Q24" s="81">
        <f t="shared" si="9"/>
        <v>5.9100826123057813E-3</v>
      </c>
      <c r="R24" s="84"/>
    </row>
    <row r="25" spans="1:18" ht="24" customHeight="1" x14ac:dyDescent="0.3">
      <c r="A25" s="87"/>
      <c r="B25" s="46">
        <v>19</v>
      </c>
      <c r="C25" s="46" t="s">
        <v>187</v>
      </c>
      <c r="D25" s="47" t="s">
        <v>20</v>
      </c>
      <c r="E25" s="47" t="s">
        <v>159</v>
      </c>
      <c r="F25" s="50">
        <v>1</v>
      </c>
      <c r="G25" s="48">
        <v>239976</v>
      </c>
      <c r="H25" s="23">
        <f t="shared" si="3"/>
        <v>239976</v>
      </c>
      <c r="I25" s="50">
        <v>296000</v>
      </c>
      <c r="J25" s="24">
        <f t="shared" si="4"/>
        <v>296000</v>
      </c>
      <c r="K25" s="50">
        <v>425000</v>
      </c>
      <c r="L25" s="25">
        <f t="shared" si="5"/>
        <v>425000</v>
      </c>
      <c r="M25" s="127">
        <v>530000</v>
      </c>
      <c r="N25" s="25">
        <f t="shared" si="6"/>
        <v>530000</v>
      </c>
      <c r="O25" s="26">
        <f t="shared" si="7"/>
        <v>372744</v>
      </c>
      <c r="P25" s="26">
        <f t="shared" si="8"/>
        <v>372744</v>
      </c>
      <c r="Q25" s="81">
        <f t="shared" si="9"/>
        <v>4.7086626765871671E-2</v>
      </c>
      <c r="R25" s="84"/>
    </row>
    <row r="26" spans="1:18" ht="24" customHeight="1" x14ac:dyDescent="0.3">
      <c r="A26" s="87"/>
      <c r="B26" s="46">
        <v>20</v>
      </c>
      <c r="C26" s="46" t="s">
        <v>188</v>
      </c>
      <c r="D26" s="49" t="s">
        <v>120</v>
      </c>
      <c r="E26" s="49" t="s">
        <v>158</v>
      </c>
      <c r="F26" s="50">
        <v>1</v>
      </c>
      <c r="G26" s="50">
        <v>305587</v>
      </c>
      <c r="H26" s="23">
        <f t="shared" si="3"/>
        <v>305587</v>
      </c>
      <c r="I26" s="50">
        <v>375000</v>
      </c>
      <c r="J26" s="24">
        <f t="shared" si="4"/>
        <v>375000</v>
      </c>
      <c r="K26" s="50">
        <v>545000</v>
      </c>
      <c r="L26" s="25">
        <f t="shared" si="5"/>
        <v>545000</v>
      </c>
      <c r="M26" s="127">
        <v>630000</v>
      </c>
      <c r="N26" s="25">
        <f t="shared" si="6"/>
        <v>630000</v>
      </c>
      <c r="O26" s="26">
        <f t="shared" si="7"/>
        <v>463897</v>
      </c>
      <c r="P26" s="26">
        <f t="shared" si="8"/>
        <v>463897</v>
      </c>
      <c r="Q26" s="81">
        <f t="shared" si="9"/>
        <v>5.8601466145149404E-2</v>
      </c>
      <c r="R26" s="84"/>
    </row>
    <row r="27" spans="1:18" ht="24" customHeight="1" x14ac:dyDescent="0.3">
      <c r="A27" s="87"/>
      <c r="B27" s="46">
        <v>21</v>
      </c>
      <c r="C27" s="46" t="s">
        <v>189</v>
      </c>
      <c r="D27" s="49" t="s">
        <v>21</v>
      </c>
      <c r="E27" s="49" t="s">
        <v>100</v>
      </c>
      <c r="F27" s="50">
        <v>1</v>
      </c>
      <c r="G27" s="50">
        <v>452890</v>
      </c>
      <c r="H27" s="23">
        <f t="shared" si="3"/>
        <v>452890</v>
      </c>
      <c r="I27" s="50">
        <v>559000</v>
      </c>
      <c r="J27" s="24">
        <f t="shared" si="4"/>
        <v>559000</v>
      </c>
      <c r="K27" s="50">
        <v>750000</v>
      </c>
      <c r="L27" s="25">
        <f t="shared" si="5"/>
        <v>750000</v>
      </c>
      <c r="M27" s="127">
        <v>1200000</v>
      </c>
      <c r="N27" s="25">
        <f t="shared" si="6"/>
        <v>1200000</v>
      </c>
      <c r="O27" s="26">
        <f t="shared" si="7"/>
        <v>740473</v>
      </c>
      <c r="P27" s="26">
        <f t="shared" si="8"/>
        <v>740473</v>
      </c>
      <c r="Q27" s="81">
        <f t="shared" si="9"/>
        <v>9.3539737141859536E-2</v>
      </c>
      <c r="R27" s="84"/>
    </row>
    <row r="28" spans="1:18" ht="24" customHeight="1" x14ac:dyDescent="0.3">
      <c r="A28" s="87"/>
      <c r="B28" s="46">
        <v>22</v>
      </c>
      <c r="C28" s="46" t="s">
        <v>190</v>
      </c>
      <c r="D28" s="47" t="s">
        <v>161</v>
      </c>
      <c r="E28" s="47" t="s">
        <v>123</v>
      </c>
      <c r="F28" s="50">
        <v>1</v>
      </c>
      <c r="G28" s="48">
        <v>528043</v>
      </c>
      <c r="H28" s="23">
        <f t="shared" si="3"/>
        <v>528043</v>
      </c>
      <c r="I28" s="50">
        <v>652000</v>
      </c>
      <c r="J28" s="24">
        <f t="shared" si="4"/>
        <v>652000</v>
      </c>
      <c r="K28" s="50">
        <v>900000</v>
      </c>
      <c r="L28" s="25">
        <f t="shared" si="5"/>
        <v>900000</v>
      </c>
      <c r="M28" s="127">
        <v>1400000</v>
      </c>
      <c r="N28" s="25">
        <f t="shared" si="6"/>
        <v>1400000</v>
      </c>
      <c r="O28" s="26">
        <f t="shared" si="7"/>
        <v>870011</v>
      </c>
      <c r="P28" s="26">
        <f t="shared" si="8"/>
        <v>870011</v>
      </c>
      <c r="Q28" s="81">
        <f t="shared" si="9"/>
        <v>0.10990353497092582</v>
      </c>
      <c r="R28" s="84"/>
    </row>
    <row r="29" spans="1:18" ht="24" customHeight="1" x14ac:dyDescent="0.3">
      <c r="A29" s="87"/>
      <c r="B29" s="46">
        <v>23</v>
      </c>
      <c r="C29" s="46" t="s">
        <v>191</v>
      </c>
      <c r="D29" s="47" t="s">
        <v>22</v>
      </c>
      <c r="E29" s="47" t="s">
        <v>90</v>
      </c>
      <c r="F29" s="50">
        <v>311</v>
      </c>
      <c r="G29" s="48">
        <v>118290</v>
      </c>
      <c r="H29" s="23">
        <f t="shared" si="3"/>
        <v>36788190</v>
      </c>
      <c r="I29" s="50">
        <v>155000</v>
      </c>
      <c r="J29" s="24">
        <f t="shared" si="4"/>
        <v>48205000</v>
      </c>
      <c r="K29" s="50">
        <v>200000</v>
      </c>
      <c r="L29" s="25">
        <f t="shared" si="5"/>
        <v>62200000</v>
      </c>
      <c r="M29" s="127">
        <v>250000</v>
      </c>
      <c r="N29" s="25">
        <f t="shared" si="6"/>
        <v>77750000</v>
      </c>
      <c r="O29" s="26">
        <f t="shared" si="7"/>
        <v>180823</v>
      </c>
      <c r="P29" s="26">
        <f t="shared" si="8"/>
        <v>56235953</v>
      </c>
      <c r="Q29" s="81">
        <f t="shared" si="9"/>
        <v>2.2842339814149158E-2</v>
      </c>
      <c r="R29" s="84"/>
    </row>
    <row r="30" spans="1:18" ht="24" customHeight="1" x14ac:dyDescent="0.3">
      <c r="A30" s="87"/>
      <c r="B30" s="46">
        <v>24</v>
      </c>
      <c r="C30" s="46" t="s">
        <v>192</v>
      </c>
      <c r="D30" s="47" t="s">
        <v>23</v>
      </c>
      <c r="E30" s="47" t="s">
        <v>99</v>
      </c>
      <c r="F30" s="50">
        <v>6</v>
      </c>
      <c r="G30" s="48">
        <v>40599</v>
      </c>
      <c r="H30" s="23">
        <f t="shared" si="3"/>
        <v>243594</v>
      </c>
      <c r="I30" s="50">
        <v>49000</v>
      </c>
      <c r="J30" s="24">
        <f t="shared" si="4"/>
        <v>294000</v>
      </c>
      <c r="K30" s="50">
        <v>73000</v>
      </c>
      <c r="L30" s="25">
        <f t="shared" si="5"/>
        <v>438000</v>
      </c>
      <c r="M30" s="127">
        <v>80000</v>
      </c>
      <c r="N30" s="25">
        <f t="shared" si="6"/>
        <v>480000</v>
      </c>
      <c r="O30" s="26">
        <f t="shared" si="7"/>
        <v>60650</v>
      </c>
      <c r="P30" s="26">
        <f t="shared" si="8"/>
        <v>363900</v>
      </c>
      <c r="Q30" s="81">
        <f t="shared" si="9"/>
        <v>7.6615691019845172E-3</v>
      </c>
      <c r="R30" s="84"/>
    </row>
    <row r="31" spans="1:18" ht="24" customHeight="1" x14ac:dyDescent="0.3">
      <c r="A31" s="87"/>
      <c r="B31" s="46">
        <v>25</v>
      </c>
      <c r="C31" s="46" t="s">
        <v>193</v>
      </c>
      <c r="D31" s="47" t="s">
        <v>24</v>
      </c>
      <c r="E31" s="47" t="s">
        <v>101</v>
      </c>
      <c r="F31" s="50">
        <v>1</v>
      </c>
      <c r="G31" s="48">
        <v>54729</v>
      </c>
      <c r="H31" s="23">
        <f t="shared" si="3"/>
        <v>54729</v>
      </c>
      <c r="I31" s="50">
        <v>68000</v>
      </c>
      <c r="J31" s="24">
        <f t="shared" si="4"/>
        <v>68000</v>
      </c>
      <c r="K31" s="50">
        <v>95000</v>
      </c>
      <c r="L31" s="25">
        <f t="shared" si="5"/>
        <v>95000</v>
      </c>
      <c r="M31" s="127">
        <v>110000</v>
      </c>
      <c r="N31" s="25">
        <f t="shared" si="6"/>
        <v>110000</v>
      </c>
      <c r="O31" s="26">
        <f t="shared" si="7"/>
        <v>81932</v>
      </c>
      <c r="P31" s="26">
        <f t="shared" si="8"/>
        <v>81932</v>
      </c>
      <c r="Q31" s="81">
        <f t="shared" si="9"/>
        <v>1.0350002962304953E-2</v>
      </c>
      <c r="R31" s="84"/>
    </row>
    <row r="32" spans="1:18" ht="24" customHeight="1" x14ac:dyDescent="0.3">
      <c r="A32" s="87"/>
      <c r="B32" s="46">
        <v>26</v>
      </c>
      <c r="C32" s="46" t="s">
        <v>194</v>
      </c>
      <c r="D32" s="47" t="s">
        <v>25</v>
      </c>
      <c r="E32" s="47" t="s">
        <v>93</v>
      </c>
      <c r="F32" s="50">
        <v>1</v>
      </c>
      <c r="G32" s="48">
        <v>53573</v>
      </c>
      <c r="H32" s="23">
        <f t="shared" si="3"/>
        <v>53573</v>
      </c>
      <c r="I32" s="50">
        <v>66000</v>
      </c>
      <c r="J32" s="24">
        <f t="shared" si="4"/>
        <v>66000</v>
      </c>
      <c r="K32" s="50">
        <v>96000</v>
      </c>
      <c r="L32" s="25">
        <f t="shared" si="5"/>
        <v>96000</v>
      </c>
      <c r="M32" s="127">
        <v>100000</v>
      </c>
      <c r="N32" s="25">
        <f t="shared" si="6"/>
        <v>100000</v>
      </c>
      <c r="O32" s="26">
        <f t="shared" si="7"/>
        <v>78893</v>
      </c>
      <c r="P32" s="26">
        <f t="shared" si="8"/>
        <v>78893</v>
      </c>
      <c r="Q32" s="81">
        <f t="shared" si="9"/>
        <v>9.9661033992228271E-3</v>
      </c>
      <c r="R32" s="84"/>
    </row>
    <row r="33" spans="1:18" ht="24" customHeight="1" x14ac:dyDescent="0.3">
      <c r="A33" s="87"/>
      <c r="B33" s="46">
        <v>27</v>
      </c>
      <c r="C33" s="46" t="s">
        <v>195</v>
      </c>
      <c r="D33" s="47" t="s">
        <v>29</v>
      </c>
      <c r="E33" s="47" t="s">
        <v>93</v>
      </c>
      <c r="F33" s="50">
        <v>1</v>
      </c>
      <c r="G33" s="48">
        <v>66759</v>
      </c>
      <c r="H33" s="23">
        <f t="shared" si="3"/>
        <v>66759</v>
      </c>
      <c r="I33" s="50">
        <v>72000</v>
      </c>
      <c r="J33" s="24">
        <f t="shared" si="4"/>
        <v>72000</v>
      </c>
      <c r="K33" s="50">
        <v>120000</v>
      </c>
      <c r="L33" s="25">
        <f t="shared" si="5"/>
        <v>120000</v>
      </c>
      <c r="M33" s="127">
        <v>140000</v>
      </c>
      <c r="N33" s="25">
        <f t="shared" si="6"/>
        <v>140000</v>
      </c>
      <c r="O33" s="26">
        <f t="shared" si="7"/>
        <v>99690</v>
      </c>
      <c r="P33" s="26">
        <f t="shared" si="8"/>
        <v>99690</v>
      </c>
      <c r="Q33" s="81">
        <f t="shared" si="9"/>
        <v>1.2593269971588401E-2</v>
      </c>
      <c r="R33" s="84"/>
    </row>
    <row r="34" spans="1:18" ht="24" customHeight="1" x14ac:dyDescent="0.3">
      <c r="A34" s="87"/>
      <c r="B34" s="46">
        <v>28</v>
      </c>
      <c r="C34" s="46" t="s">
        <v>196</v>
      </c>
      <c r="D34" s="47" t="s">
        <v>26</v>
      </c>
      <c r="E34" s="47" t="s">
        <v>121</v>
      </c>
      <c r="F34" s="50">
        <v>1</v>
      </c>
      <c r="G34" s="48">
        <v>84834</v>
      </c>
      <c r="H34" s="23">
        <f t="shared" si="3"/>
        <v>84834</v>
      </c>
      <c r="I34" s="50">
        <v>101000</v>
      </c>
      <c r="J34" s="24">
        <f t="shared" si="4"/>
        <v>101000</v>
      </c>
      <c r="K34" s="50">
        <v>157000</v>
      </c>
      <c r="L34" s="25">
        <f t="shared" si="5"/>
        <v>157000</v>
      </c>
      <c r="M34" s="127">
        <v>220000</v>
      </c>
      <c r="N34" s="25">
        <f t="shared" si="6"/>
        <v>220000</v>
      </c>
      <c r="O34" s="26">
        <f t="shared" si="7"/>
        <v>140709</v>
      </c>
      <c r="P34" s="26">
        <f t="shared" si="8"/>
        <v>140709</v>
      </c>
      <c r="Q34" s="81">
        <f t="shared" si="9"/>
        <v>1.7774966640909141E-2</v>
      </c>
      <c r="R34" s="84"/>
    </row>
    <row r="35" spans="1:18" ht="24" customHeight="1" x14ac:dyDescent="0.3">
      <c r="A35" s="87"/>
      <c r="B35" s="46">
        <v>29</v>
      </c>
      <c r="C35" s="46" t="s">
        <v>197</v>
      </c>
      <c r="D35" s="49" t="s">
        <v>27</v>
      </c>
      <c r="E35" s="49" t="s">
        <v>124</v>
      </c>
      <c r="F35" s="50">
        <v>1</v>
      </c>
      <c r="G35" s="50">
        <v>195052</v>
      </c>
      <c r="H35" s="23">
        <f t="shared" si="3"/>
        <v>195052</v>
      </c>
      <c r="I35" s="50">
        <v>243000</v>
      </c>
      <c r="J35" s="24">
        <f t="shared" si="4"/>
        <v>243000</v>
      </c>
      <c r="K35" s="50">
        <v>330000</v>
      </c>
      <c r="L35" s="25">
        <f t="shared" si="5"/>
        <v>330000</v>
      </c>
      <c r="M35" s="127">
        <v>330000</v>
      </c>
      <c r="N35" s="25">
        <f t="shared" si="6"/>
        <v>330000</v>
      </c>
      <c r="O35" s="26">
        <f t="shared" si="7"/>
        <v>274513</v>
      </c>
      <c r="P35" s="26">
        <f t="shared" si="8"/>
        <v>274513</v>
      </c>
      <c r="Q35" s="81">
        <f t="shared" si="9"/>
        <v>3.4677663955368108E-2</v>
      </c>
      <c r="R35" s="84"/>
    </row>
    <row r="36" spans="1:18" ht="24" customHeight="1" x14ac:dyDescent="0.3">
      <c r="A36" s="87"/>
      <c r="B36" s="46">
        <v>30</v>
      </c>
      <c r="C36" s="46" t="s">
        <v>198</v>
      </c>
      <c r="D36" s="49" t="s">
        <v>30</v>
      </c>
      <c r="E36" s="49" t="s">
        <v>94</v>
      </c>
      <c r="F36" s="50">
        <v>1</v>
      </c>
      <c r="G36" s="50">
        <v>112771</v>
      </c>
      <c r="H36" s="23">
        <f t="shared" si="3"/>
        <v>112771</v>
      </c>
      <c r="I36" s="50">
        <v>126000</v>
      </c>
      <c r="J36" s="24">
        <f t="shared" si="4"/>
        <v>126000</v>
      </c>
      <c r="K36" s="50">
        <v>220000</v>
      </c>
      <c r="L36" s="25">
        <f t="shared" si="5"/>
        <v>220000</v>
      </c>
      <c r="M36" s="127">
        <v>250000</v>
      </c>
      <c r="N36" s="25">
        <f t="shared" si="6"/>
        <v>250000</v>
      </c>
      <c r="O36" s="26">
        <f t="shared" si="7"/>
        <v>177193</v>
      </c>
      <c r="P36" s="26">
        <f t="shared" si="8"/>
        <v>177193</v>
      </c>
      <c r="Q36" s="81">
        <f t="shared" si="9"/>
        <v>2.238378258677564E-2</v>
      </c>
      <c r="R36" s="84"/>
    </row>
    <row r="37" spans="1:18" ht="24" customHeight="1" x14ac:dyDescent="0.3">
      <c r="A37" s="95"/>
      <c r="B37" s="46">
        <v>31</v>
      </c>
      <c r="C37" s="46" t="s">
        <v>199</v>
      </c>
      <c r="D37" s="47" t="s">
        <v>31</v>
      </c>
      <c r="E37" s="47" t="s">
        <v>122</v>
      </c>
      <c r="F37" s="50">
        <v>1</v>
      </c>
      <c r="G37" s="48">
        <v>208852</v>
      </c>
      <c r="H37" s="23">
        <f t="shared" si="3"/>
        <v>208852</v>
      </c>
      <c r="I37" s="50">
        <v>253000</v>
      </c>
      <c r="J37" s="24">
        <f t="shared" si="4"/>
        <v>253000</v>
      </c>
      <c r="K37" s="50">
        <v>380000</v>
      </c>
      <c r="L37" s="25">
        <f t="shared" si="5"/>
        <v>380000</v>
      </c>
      <c r="M37" s="127">
        <v>360000</v>
      </c>
      <c r="N37" s="25">
        <f t="shared" si="6"/>
        <v>360000</v>
      </c>
      <c r="O37" s="26">
        <f t="shared" si="7"/>
        <v>300463</v>
      </c>
      <c r="P37" s="26">
        <f t="shared" si="8"/>
        <v>300463</v>
      </c>
      <c r="Q37" s="81">
        <f t="shared" si="9"/>
        <v>3.7955779671715976E-2</v>
      </c>
      <c r="R37" s="84"/>
    </row>
    <row r="38" spans="1:18" ht="24" customHeight="1" x14ac:dyDescent="0.3">
      <c r="A38" s="86" t="s">
        <v>228</v>
      </c>
      <c r="B38" s="46">
        <v>32</v>
      </c>
      <c r="C38" s="46" t="s">
        <v>200</v>
      </c>
      <c r="D38" s="47" t="s">
        <v>32</v>
      </c>
      <c r="E38" s="47" t="s">
        <v>33</v>
      </c>
      <c r="F38" s="50">
        <v>322</v>
      </c>
      <c r="G38" s="48">
        <v>6754</v>
      </c>
      <c r="H38" s="23">
        <f t="shared" ref="H38:H63" si="10">G38*F38</f>
        <v>2174788</v>
      </c>
      <c r="I38" s="50">
        <v>8600</v>
      </c>
      <c r="J38" s="24">
        <f t="shared" si="4"/>
        <v>2769200</v>
      </c>
      <c r="K38" s="50">
        <v>12000</v>
      </c>
      <c r="L38" s="25">
        <f t="shared" si="5"/>
        <v>3864000</v>
      </c>
      <c r="M38" s="127">
        <v>15500</v>
      </c>
      <c r="N38" s="25">
        <f t="shared" si="6"/>
        <v>4991000</v>
      </c>
      <c r="O38" s="26">
        <f t="shared" si="7"/>
        <v>10714</v>
      </c>
      <c r="P38" s="26">
        <f t="shared" si="8"/>
        <v>3449908</v>
      </c>
      <c r="Q38" s="81">
        <f t="shared" si="9"/>
        <v>1.3534386044297133E-3</v>
      </c>
      <c r="R38" s="84"/>
    </row>
    <row r="39" spans="1:18" ht="24" customHeight="1" x14ac:dyDescent="0.3">
      <c r="A39" s="87"/>
      <c r="B39" s="46">
        <v>33</v>
      </c>
      <c r="C39" s="46" t="s">
        <v>201</v>
      </c>
      <c r="D39" s="49" t="s">
        <v>126</v>
      </c>
      <c r="E39" s="49" t="s">
        <v>127</v>
      </c>
      <c r="F39" s="50">
        <v>1154</v>
      </c>
      <c r="G39" s="50">
        <v>6254</v>
      </c>
      <c r="H39" s="23">
        <f t="shared" si="10"/>
        <v>7217116</v>
      </c>
      <c r="I39" s="50">
        <v>7600</v>
      </c>
      <c r="J39" s="24">
        <f t="shared" si="4"/>
        <v>8770400</v>
      </c>
      <c r="K39" s="50">
        <v>10800</v>
      </c>
      <c r="L39" s="25">
        <f t="shared" si="5"/>
        <v>12463200</v>
      </c>
      <c r="M39" s="127">
        <v>11000</v>
      </c>
      <c r="N39" s="25">
        <f t="shared" si="6"/>
        <v>12694000</v>
      </c>
      <c r="O39" s="26">
        <f t="shared" si="7"/>
        <v>8914</v>
      </c>
      <c r="P39" s="26">
        <f t="shared" ref="P39:P63" si="11">O39*F39</f>
        <v>10286756</v>
      </c>
      <c r="Q39" s="81">
        <f t="shared" si="9"/>
        <v>1.1260548553188785E-3</v>
      </c>
      <c r="R39" s="84"/>
    </row>
    <row r="40" spans="1:18" ht="24" customHeight="1" x14ac:dyDescent="0.3">
      <c r="A40" s="87"/>
      <c r="B40" s="46">
        <v>34</v>
      </c>
      <c r="C40" s="46" t="s">
        <v>202</v>
      </c>
      <c r="D40" s="47" t="s">
        <v>34</v>
      </c>
      <c r="E40" s="47" t="s">
        <v>35</v>
      </c>
      <c r="F40" s="50">
        <v>1427</v>
      </c>
      <c r="G40" s="48">
        <v>3449</v>
      </c>
      <c r="H40" s="23">
        <f t="shared" si="10"/>
        <v>4921723</v>
      </c>
      <c r="I40" s="50">
        <v>4300</v>
      </c>
      <c r="J40" s="24">
        <f t="shared" si="4"/>
        <v>6136100</v>
      </c>
      <c r="K40" s="50">
        <v>6500</v>
      </c>
      <c r="L40" s="25">
        <f t="shared" si="5"/>
        <v>9275500</v>
      </c>
      <c r="M40" s="127">
        <v>9000</v>
      </c>
      <c r="N40" s="25">
        <f t="shared" si="6"/>
        <v>12843000</v>
      </c>
      <c r="O40" s="26">
        <f t="shared" si="7"/>
        <v>5812</v>
      </c>
      <c r="P40" s="26">
        <f t="shared" si="11"/>
        <v>8293724</v>
      </c>
      <c r="Q40" s="81">
        <f t="shared" si="9"/>
        <v>7.3419686101787321E-4</v>
      </c>
      <c r="R40" s="84"/>
    </row>
    <row r="41" spans="1:18" ht="24" customHeight="1" x14ac:dyDescent="0.3">
      <c r="A41" s="87"/>
      <c r="B41" s="46">
        <v>35</v>
      </c>
      <c r="C41" s="46" t="s">
        <v>203</v>
      </c>
      <c r="D41" s="47" t="s">
        <v>36</v>
      </c>
      <c r="E41" s="47" t="s">
        <v>37</v>
      </c>
      <c r="F41" s="50">
        <v>3802</v>
      </c>
      <c r="G41" s="48">
        <v>1356</v>
      </c>
      <c r="H41" s="23">
        <f t="shared" si="10"/>
        <v>5155512</v>
      </c>
      <c r="I41" s="50">
        <v>1800</v>
      </c>
      <c r="J41" s="24">
        <f t="shared" si="4"/>
        <v>6843600</v>
      </c>
      <c r="K41" s="50">
        <v>2200</v>
      </c>
      <c r="L41" s="25">
        <f t="shared" si="5"/>
        <v>8364400</v>
      </c>
      <c r="M41" s="127">
        <v>4200</v>
      </c>
      <c r="N41" s="25">
        <f t="shared" si="6"/>
        <v>15968400</v>
      </c>
      <c r="O41" s="26">
        <f t="shared" si="7"/>
        <v>2389</v>
      </c>
      <c r="P41" s="26">
        <f t="shared" si="11"/>
        <v>9082978</v>
      </c>
      <c r="Q41" s="81">
        <f t="shared" si="9"/>
        <v>3.0178876479210241E-4</v>
      </c>
      <c r="R41" s="84"/>
    </row>
    <row r="42" spans="1:18" ht="24" customHeight="1" x14ac:dyDescent="0.3">
      <c r="A42" s="87"/>
      <c r="B42" s="46">
        <v>36</v>
      </c>
      <c r="C42" s="46" t="s">
        <v>204</v>
      </c>
      <c r="D42" s="47" t="s">
        <v>106</v>
      </c>
      <c r="E42" s="47" t="s">
        <v>38</v>
      </c>
      <c r="F42" s="50">
        <v>1425</v>
      </c>
      <c r="G42" s="48">
        <v>6088</v>
      </c>
      <c r="H42" s="23">
        <f t="shared" si="10"/>
        <v>8675400</v>
      </c>
      <c r="I42" s="50">
        <v>7200</v>
      </c>
      <c r="J42" s="24">
        <f t="shared" si="4"/>
        <v>10260000</v>
      </c>
      <c r="K42" s="50">
        <v>10000</v>
      </c>
      <c r="L42" s="25">
        <f t="shared" si="5"/>
        <v>14250000</v>
      </c>
      <c r="M42" s="127">
        <v>15000</v>
      </c>
      <c r="N42" s="25">
        <f t="shared" si="6"/>
        <v>21375000</v>
      </c>
      <c r="O42" s="26">
        <f t="shared" si="7"/>
        <v>9572</v>
      </c>
      <c r="P42" s="26">
        <f t="shared" si="11"/>
        <v>13640100</v>
      </c>
      <c r="Q42" s="81">
        <f t="shared" si="9"/>
        <v>1.2091762480493948E-3</v>
      </c>
      <c r="R42" s="84"/>
    </row>
    <row r="43" spans="1:18" ht="24" customHeight="1" x14ac:dyDescent="0.3">
      <c r="A43" s="87"/>
      <c r="B43" s="46">
        <v>37</v>
      </c>
      <c r="C43" s="46" t="s">
        <v>205</v>
      </c>
      <c r="D43" s="47" t="s">
        <v>39</v>
      </c>
      <c r="E43" s="47" t="s">
        <v>40</v>
      </c>
      <c r="F43" s="50">
        <v>368</v>
      </c>
      <c r="G43" s="48">
        <v>1363</v>
      </c>
      <c r="H43" s="23">
        <f t="shared" si="10"/>
        <v>501584</v>
      </c>
      <c r="I43" s="50">
        <v>1700</v>
      </c>
      <c r="J43" s="24">
        <f t="shared" si="4"/>
        <v>625600</v>
      </c>
      <c r="K43" s="50">
        <v>4000</v>
      </c>
      <c r="L43" s="25">
        <f t="shared" si="5"/>
        <v>1472000</v>
      </c>
      <c r="M43" s="127">
        <v>4000</v>
      </c>
      <c r="N43" s="25">
        <f t="shared" si="6"/>
        <v>1472000</v>
      </c>
      <c r="O43" s="26">
        <f t="shared" si="7"/>
        <v>2766</v>
      </c>
      <c r="P43" s="26">
        <f t="shared" si="11"/>
        <v>1017888</v>
      </c>
      <c r="Q43" s="81">
        <f t="shared" si="9"/>
        <v>3.4941302780031616E-4</v>
      </c>
      <c r="R43" s="84"/>
    </row>
    <row r="44" spans="1:18" ht="24" customHeight="1" x14ac:dyDescent="0.3">
      <c r="A44" s="87"/>
      <c r="B44" s="46">
        <v>38</v>
      </c>
      <c r="C44" s="46" t="s">
        <v>206</v>
      </c>
      <c r="D44" s="47" t="s">
        <v>41</v>
      </c>
      <c r="E44" s="47" t="s">
        <v>42</v>
      </c>
      <c r="F44" s="50">
        <v>7950</v>
      </c>
      <c r="G44" s="48">
        <v>1304</v>
      </c>
      <c r="H44" s="23">
        <f t="shared" si="10"/>
        <v>10366800</v>
      </c>
      <c r="I44" s="50">
        <v>1600</v>
      </c>
      <c r="J44" s="24">
        <f t="shared" si="4"/>
        <v>12720000</v>
      </c>
      <c r="K44" s="50">
        <v>2300</v>
      </c>
      <c r="L44" s="25">
        <f t="shared" si="5"/>
        <v>18285000</v>
      </c>
      <c r="M44" s="127">
        <v>3000</v>
      </c>
      <c r="N44" s="25">
        <f t="shared" si="6"/>
        <v>23850000</v>
      </c>
      <c r="O44" s="26">
        <f t="shared" si="7"/>
        <v>2051</v>
      </c>
      <c r="P44" s="26">
        <f t="shared" si="11"/>
        <v>16305450</v>
      </c>
      <c r="Q44" s="81">
        <f t="shared" si="9"/>
        <v>2.5909114968129007E-4</v>
      </c>
      <c r="R44" s="84"/>
    </row>
    <row r="45" spans="1:18" ht="24" customHeight="1" x14ac:dyDescent="0.3">
      <c r="A45" s="87"/>
      <c r="B45" s="46">
        <v>39</v>
      </c>
      <c r="C45" s="46" t="s">
        <v>207</v>
      </c>
      <c r="D45" s="47" t="s">
        <v>43</v>
      </c>
      <c r="E45" s="47" t="s">
        <v>44</v>
      </c>
      <c r="F45" s="50">
        <v>33850</v>
      </c>
      <c r="G45" s="48">
        <v>752</v>
      </c>
      <c r="H45" s="23">
        <f t="shared" si="10"/>
        <v>25455200</v>
      </c>
      <c r="I45" s="50">
        <v>1050</v>
      </c>
      <c r="J45" s="24">
        <f t="shared" si="4"/>
        <v>35542500</v>
      </c>
      <c r="K45" s="50">
        <v>1300</v>
      </c>
      <c r="L45" s="25">
        <f t="shared" si="5"/>
        <v>44005000</v>
      </c>
      <c r="M45" s="127">
        <v>3000</v>
      </c>
      <c r="N45" s="25">
        <f t="shared" si="6"/>
        <v>101550000</v>
      </c>
      <c r="O45" s="26">
        <f t="shared" si="7"/>
        <v>1526</v>
      </c>
      <c r="P45" s="26">
        <f t="shared" si="11"/>
        <v>51655100</v>
      </c>
      <c r="Q45" s="81">
        <f t="shared" si="9"/>
        <v>1.9277088952396329E-4</v>
      </c>
      <c r="R45" s="84"/>
    </row>
    <row r="46" spans="1:18" ht="24" customHeight="1" x14ac:dyDescent="0.3">
      <c r="A46" s="87"/>
      <c r="B46" s="46">
        <v>40</v>
      </c>
      <c r="C46" s="46" t="s">
        <v>208</v>
      </c>
      <c r="D46" s="47" t="s">
        <v>45</v>
      </c>
      <c r="E46" s="47" t="s">
        <v>46</v>
      </c>
      <c r="F46" s="50">
        <v>4289</v>
      </c>
      <c r="G46" s="48">
        <v>774</v>
      </c>
      <c r="H46" s="23">
        <f t="shared" si="10"/>
        <v>3319686</v>
      </c>
      <c r="I46" s="50">
        <v>1160</v>
      </c>
      <c r="J46" s="24">
        <f t="shared" si="4"/>
        <v>4975240</v>
      </c>
      <c r="K46" s="50">
        <v>1300</v>
      </c>
      <c r="L46" s="25">
        <f t="shared" si="5"/>
        <v>5575700</v>
      </c>
      <c r="M46" s="127">
        <v>2500</v>
      </c>
      <c r="N46" s="25">
        <f t="shared" si="6"/>
        <v>10722500</v>
      </c>
      <c r="O46" s="26">
        <f t="shared" si="7"/>
        <v>1434</v>
      </c>
      <c r="P46" s="26">
        <f t="shared" si="11"/>
        <v>6150426</v>
      </c>
      <c r="Q46" s="81">
        <f t="shared" si="9"/>
        <v>1.8114905345829839E-4</v>
      </c>
      <c r="R46" s="84"/>
    </row>
    <row r="47" spans="1:18" ht="24" customHeight="1" x14ac:dyDescent="0.3">
      <c r="A47" s="87"/>
      <c r="B47" s="46">
        <v>41</v>
      </c>
      <c r="C47" s="46" t="s">
        <v>209</v>
      </c>
      <c r="D47" s="47" t="s">
        <v>47</v>
      </c>
      <c r="E47" s="47" t="s">
        <v>48</v>
      </c>
      <c r="F47" s="50">
        <v>140</v>
      </c>
      <c r="G47" s="48">
        <v>1357</v>
      </c>
      <c r="H47" s="23">
        <f t="shared" si="10"/>
        <v>189980</v>
      </c>
      <c r="I47" s="50">
        <v>1680</v>
      </c>
      <c r="J47" s="24">
        <f t="shared" si="4"/>
        <v>235200</v>
      </c>
      <c r="K47" s="50">
        <v>2200</v>
      </c>
      <c r="L47" s="25">
        <f t="shared" si="5"/>
        <v>308000</v>
      </c>
      <c r="M47" s="127">
        <v>3200</v>
      </c>
      <c r="N47" s="25">
        <f t="shared" si="6"/>
        <v>448000</v>
      </c>
      <c r="O47" s="26">
        <f t="shared" si="7"/>
        <v>2109</v>
      </c>
      <c r="P47" s="26">
        <f t="shared" si="11"/>
        <v>295260</v>
      </c>
      <c r="Q47" s="81">
        <f t="shared" si="9"/>
        <v>2.6641795937486142E-4</v>
      </c>
      <c r="R47" s="84"/>
    </row>
    <row r="48" spans="1:18" ht="24" customHeight="1" x14ac:dyDescent="0.3">
      <c r="A48" s="87"/>
      <c r="B48" s="46">
        <v>42</v>
      </c>
      <c r="C48" s="46" t="s">
        <v>210</v>
      </c>
      <c r="D48" s="47" t="s">
        <v>49</v>
      </c>
      <c r="E48" s="47" t="s">
        <v>50</v>
      </c>
      <c r="F48" s="50">
        <v>1663</v>
      </c>
      <c r="G48" s="48">
        <v>1914</v>
      </c>
      <c r="H48" s="23">
        <f t="shared" si="10"/>
        <v>3182982</v>
      </c>
      <c r="I48" s="50">
        <v>2200</v>
      </c>
      <c r="J48" s="24">
        <f t="shared" si="4"/>
        <v>3658600</v>
      </c>
      <c r="K48" s="50">
        <v>3500</v>
      </c>
      <c r="L48" s="25">
        <f t="shared" si="5"/>
        <v>5820500</v>
      </c>
      <c r="M48" s="127">
        <v>5600</v>
      </c>
      <c r="N48" s="25">
        <f t="shared" si="6"/>
        <v>9312800</v>
      </c>
      <c r="O48" s="26">
        <f t="shared" si="7"/>
        <v>3304</v>
      </c>
      <c r="P48" s="26">
        <f t="shared" si="11"/>
        <v>5494552</v>
      </c>
      <c r="Q48" s="81">
        <f t="shared" si="9"/>
        <v>4.1737550392344344E-4</v>
      </c>
      <c r="R48" s="84"/>
    </row>
    <row r="49" spans="1:18" ht="24" customHeight="1" x14ac:dyDescent="0.3">
      <c r="A49" s="87"/>
      <c r="B49" s="46">
        <v>43</v>
      </c>
      <c r="C49" s="46" t="s">
        <v>211</v>
      </c>
      <c r="D49" s="47" t="s">
        <v>51</v>
      </c>
      <c r="E49" s="47" t="s">
        <v>103</v>
      </c>
      <c r="F49" s="48">
        <v>1143</v>
      </c>
      <c r="G49" s="48">
        <v>1630</v>
      </c>
      <c r="H49" s="23">
        <f t="shared" si="10"/>
        <v>1863090</v>
      </c>
      <c r="I49" s="48">
        <v>1900</v>
      </c>
      <c r="J49" s="24">
        <f t="shared" si="4"/>
        <v>2171700</v>
      </c>
      <c r="K49" s="48">
        <v>3000</v>
      </c>
      <c r="L49" s="25">
        <f t="shared" si="5"/>
        <v>3429000</v>
      </c>
      <c r="M49" s="127">
        <v>4500</v>
      </c>
      <c r="N49" s="25">
        <f t="shared" si="6"/>
        <v>5143500</v>
      </c>
      <c r="O49" s="26">
        <f t="shared" si="7"/>
        <v>2758</v>
      </c>
      <c r="P49" s="26">
        <f t="shared" si="11"/>
        <v>3152394</v>
      </c>
      <c r="Q49" s="81">
        <f t="shared" si="9"/>
        <v>3.4840243335982355E-4</v>
      </c>
      <c r="R49" s="84"/>
    </row>
    <row r="50" spans="1:18" ht="24" customHeight="1" x14ac:dyDescent="0.3">
      <c r="A50" s="87"/>
      <c r="B50" s="46">
        <v>44</v>
      </c>
      <c r="C50" s="46" t="s">
        <v>212</v>
      </c>
      <c r="D50" s="47" t="s">
        <v>52</v>
      </c>
      <c r="E50" s="47" t="s">
        <v>53</v>
      </c>
      <c r="F50" s="48">
        <v>1</v>
      </c>
      <c r="G50" s="48">
        <v>96</v>
      </c>
      <c r="H50" s="23">
        <f t="shared" si="10"/>
        <v>96</v>
      </c>
      <c r="I50" s="48">
        <v>120</v>
      </c>
      <c r="J50" s="24">
        <f t="shared" si="4"/>
        <v>120</v>
      </c>
      <c r="K50" s="48">
        <v>200</v>
      </c>
      <c r="L50" s="25">
        <f t="shared" si="5"/>
        <v>200</v>
      </c>
      <c r="M50" s="127">
        <v>1100</v>
      </c>
      <c r="N50" s="25">
        <f t="shared" si="6"/>
        <v>1100</v>
      </c>
      <c r="O50" s="26">
        <f t="shared" si="7"/>
        <v>379</v>
      </c>
      <c r="P50" s="26">
        <f t="shared" si="11"/>
        <v>379</v>
      </c>
      <c r="Q50" s="81">
        <f t="shared" si="9"/>
        <v>4.7876911618336883E-5</v>
      </c>
      <c r="R50" s="84"/>
    </row>
    <row r="51" spans="1:18" ht="24" customHeight="1" x14ac:dyDescent="0.3">
      <c r="A51" s="87"/>
      <c r="B51" s="46">
        <v>45</v>
      </c>
      <c r="C51" s="46" t="s">
        <v>213</v>
      </c>
      <c r="D51" s="49" t="s">
        <v>54</v>
      </c>
      <c r="E51" s="49" t="s">
        <v>55</v>
      </c>
      <c r="F51" s="50">
        <v>1</v>
      </c>
      <c r="G51" s="50">
        <v>10948</v>
      </c>
      <c r="H51" s="23">
        <f t="shared" si="10"/>
        <v>10948</v>
      </c>
      <c r="I51" s="50">
        <v>12600</v>
      </c>
      <c r="J51" s="24">
        <f t="shared" si="4"/>
        <v>12600</v>
      </c>
      <c r="K51" s="50">
        <v>20000</v>
      </c>
      <c r="L51" s="25">
        <f t="shared" si="5"/>
        <v>20000</v>
      </c>
      <c r="M51" s="127">
        <v>27000</v>
      </c>
      <c r="N51" s="25">
        <f t="shared" si="6"/>
        <v>27000</v>
      </c>
      <c r="O51" s="26">
        <f t="shared" si="7"/>
        <v>17637</v>
      </c>
      <c r="P51" s="26">
        <f t="shared" si="11"/>
        <v>17637</v>
      </c>
      <c r="Q51" s="81">
        <f t="shared" si="9"/>
        <v>2.2279817683709961E-3</v>
      </c>
      <c r="R51" s="84"/>
    </row>
    <row r="52" spans="1:18" ht="24" customHeight="1" x14ac:dyDescent="0.3">
      <c r="A52" s="87"/>
      <c r="B52" s="46">
        <v>46</v>
      </c>
      <c r="C52" s="46" t="s">
        <v>214</v>
      </c>
      <c r="D52" s="47" t="s">
        <v>56</v>
      </c>
      <c r="E52" s="47" t="s">
        <v>57</v>
      </c>
      <c r="F52" s="48">
        <v>334</v>
      </c>
      <c r="G52" s="48">
        <v>15005</v>
      </c>
      <c r="H52" s="23">
        <f t="shared" si="10"/>
        <v>5011670</v>
      </c>
      <c r="I52" s="48">
        <v>18300</v>
      </c>
      <c r="J52" s="24">
        <f t="shared" si="4"/>
        <v>6112200</v>
      </c>
      <c r="K52" s="48">
        <v>25000</v>
      </c>
      <c r="L52" s="25">
        <f t="shared" si="5"/>
        <v>8350000</v>
      </c>
      <c r="M52" s="127">
        <v>48000</v>
      </c>
      <c r="N52" s="25">
        <f t="shared" si="6"/>
        <v>16032000</v>
      </c>
      <c r="O52" s="26">
        <f t="shared" si="7"/>
        <v>26576</v>
      </c>
      <c r="P52" s="26">
        <f t="shared" si="11"/>
        <v>8876384</v>
      </c>
      <c r="Q52" s="81">
        <f t="shared" si="9"/>
        <v>3.3571947313164141E-3</v>
      </c>
      <c r="R52" s="84"/>
    </row>
    <row r="53" spans="1:18" ht="24" customHeight="1" x14ac:dyDescent="0.3">
      <c r="A53" s="87"/>
      <c r="B53" s="46">
        <v>47</v>
      </c>
      <c r="C53" s="46" t="s">
        <v>215</v>
      </c>
      <c r="D53" s="47" t="s">
        <v>58</v>
      </c>
      <c r="E53" s="47" t="s">
        <v>59</v>
      </c>
      <c r="F53" s="48">
        <v>1429</v>
      </c>
      <c r="G53" s="48">
        <v>2671</v>
      </c>
      <c r="H53" s="23">
        <f t="shared" si="10"/>
        <v>3816859</v>
      </c>
      <c r="I53" s="48">
        <v>3260</v>
      </c>
      <c r="J53" s="24">
        <f t="shared" si="4"/>
        <v>4658540</v>
      </c>
      <c r="K53" s="48">
        <v>5000</v>
      </c>
      <c r="L53" s="25">
        <f t="shared" si="5"/>
        <v>7145000</v>
      </c>
      <c r="M53" s="127">
        <v>8000</v>
      </c>
      <c r="N53" s="25">
        <f t="shared" si="6"/>
        <v>11432000</v>
      </c>
      <c r="O53" s="26">
        <f t="shared" si="7"/>
        <v>4733</v>
      </c>
      <c r="P53" s="26">
        <f t="shared" si="11"/>
        <v>6763457</v>
      </c>
      <c r="Q53" s="81">
        <f t="shared" si="9"/>
        <v>5.9789293585643395E-4</v>
      </c>
      <c r="R53" s="84"/>
    </row>
    <row r="54" spans="1:18" ht="24" customHeight="1" x14ac:dyDescent="0.3">
      <c r="A54" s="87"/>
      <c r="B54" s="46">
        <v>48</v>
      </c>
      <c r="C54" s="46" t="s">
        <v>216</v>
      </c>
      <c r="D54" s="47" t="s">
        <v>60</v>
      </c>
      <c r="E54" s="47" t="s">
        <v>61</v>
      </c>
      <c r="F54" s="48">
        <v>1060</v>
      </c>
      <c r="G54" s="48">
        <v>16386</v>
      </c>
      <c r="H54" s="23">
        <f t="shared" si="10"/>
        <v>17369160</v>
      </c>
      <c r="I54" s="48">
        <v>20000</v>
      </c>
      <c r="J54" s="24">
        <f t="shared" si="4"/>
        <v>21200000</v>
      </c>
      <c r="K54" s="48">
        <v>28000</v>
      </c>
      <c r="L54" s="25">
        <f t="shared" si="5"/>
        <v>29680000</v>
      </c>
      <c r="M54" s="127">
        <v>55000</v>
      </c>
      <c r="N54" s="25">
        <f t="shared" si="6"/>
        <v>58300000</v>
      </c>
      <c r="O54" s="26">
        <f t="shared" si="7"/>
        <v>29847</v>
      </c>
      <c r="P54" s="26">
        <f t="shared" si="11"/>
        <v>31637820</v>
      </c>
      <c r="Q54" s="81">
        <f t="shared" si="9"/>
        <v>3.7704015331728258E-3</v>
      </c>
      <c r="R54" s="84"/>
    </row>
    <row r="55" spans="1:18" ht="24" customHeight="1" x14ac:dyDescent="0.3">
      <c r="A55" s="87"/>
      <c r="B55" s="46">
        <v>49</v>
      </c>
      <c r="C55" s="46" t="s">
        <v>217</v>
      </c>
      <c r="D55" s="51" t="s">
        <v>62</v>
      </c>
      <c r="E55" s="49" t="s">
        <v>57</v>
      </c>
      <c r="F55" s="50">
        <v>8</v>
      </c>
      <c r="G55" s="48">
        <v>5923</v>
      </c>
      <c r="H55" s="23">
        <f t="shared" si="10"/>
        <v>47384</v>
      </c>
      <c r="I55" s="50">
        <v>6900</v>
      </c>
      <c r="J55" s="24">
        <f t="shared" si="4"/>
        <v>55200</v>
      </c>
      <c r="K55" s="50">
        <v>10000</v>
      </c>
      <c r="L55" s="25">
        <f t="shared" si="5"/>
        <v>80000</v>
      </c>
      <c r="M55" s="127">
        <v>18000</v>
      </c>
      <c r="N55" s="25">
        <f t="shared" si="6"/>
        <v>144000</v>
      </c>
      <c r="O55" s="26">
        <f t="shared" si="7"/>
        <v>10206</v>
      </c>
      <c r="P55" s="26">
        <f t="shared" si="11"/>
        <v>81648</v>
      </c>
      <c r="Q55" s="81">
        <f t="shared" si="9"/>
        <v>1.2892658574584334E-3</v>
      </c>
      <c r="R55" s="84"/>
    </row>
    <row r="56" spans="1:18" ht="24" customHeight="1" x14ac:dyDescent="0.3">
      <c r="A56" s="87"/>
      <c r="B56" s="46">
        <v>50</v>
      </c>
      <c r="C56" s="46" t="s">
        <v>218</v>
      </c>
      <c r="D56" s="47" t="s">
        <v>63</v>
      </c>
      <c r="E56" s="47" t="s">
        <v>64</v>
      </c>
      <c r="F56" s="50">
        <v>334</v>
      </c>
      <c r="G56" s="48">
        <v>14703</v>
      </c>
      <c r="H56" s="23">
        <f t="shared" si="10"/>
        <v>4910802</v>
      </c>
      <c r="I56" s="50">
        <v>17600</v>
      </c>
      <c r="J56" s="24">
        <f t="shared" si="4"/>
        <v>5878400</v>
      </c>
      <c r="K56" s="50">
        <v>25000</v>
      </c>
      <c r="L56" s="25">
        <f t="shared" si="5"/>
        <v>8350000</v>
      </c>
      <c r="M56" s="127">
        <v>25000</v>
      </c>
      <c r="N56" s="25">
        <f t="shared" si="6"/>
        <v>8350000</v>
      </c>
      <c r="O56" s="26">
        <f t="shared" si="7"/>
        <v>20576</v>
      </c>
      <c r="P56" s="26">
        <f t="shared" si="11"/>
        <v>6872384</v>
      </c>
      <c r="Q56" s="81">
        <f t="shared" si="9"/>
        <v>2.5992489009469648E-3</v>
      </c>
      <c r="R56" s="84"/>
    </row>
    <row r="57" spans="1:18" ht="24" customHeight="1" x14ac:dyDescent="0.3">
      <c r="A57" s="87"/>
      <c r="B57" s="46">
        <v>51</v>
      </c>
      <c r="C57" s="46" t="s">
        <v>219</v>
      </c>
      <c r="D57" s="47" t="s">
        <v>65</v>
      </c>
      <c r="E57" s="47" t="s">
        <v>66</v>
      </c>
      <c r="F57" s="48">
        <v>963</v>
      </c>
      <c r="G57" s="48">
        <v>10130</v>
      </c>
      <c r="H57" s="23">
        <f t="shared" si="10"/>
        <v>9755190</v>
      </c>
      <c r="I57" s="48">
        <v>12800</v>
      </c>
      <c r="J57" s="24">
        <f t="shared" si="4"/>
        <v>12326400</v>
      </c>
      <c r="K57" s="48">
        <v>18000</v>
      </c>
      <c r="L57" s="25">
        <f t="shared" si="5"/>
        <v>17334000</v>
      </c>
      <c r="M57" s="127">
        <v>18000</v>
      </c>
      <c r="N57" s="25">
        <f t="shared" si="6"/>
        <v>17334000</v>
      </c>
      <c r="O57" s="26">
        <f t="shared" si="7"/>
        <v>14733</v>
      </c>
      <c r="P57" s="26">
        <f t="shared" si="11"/>
        <v>14187879</v>
      </c>
      <c r="Q57" s="81">
        <f t="shared" si="9"/>
        <v>1.8611359864721829E-3</v>
      </c>
      <c r="R57" s="84"/>
    </row>
    <row r="58" spans="1:18" ht="24" customHeight="1" x14ac:dyDescent="0.3">
      <c r="A58" s="87"/>
      <c r="B58" s="46">
        <v>52</v>
      </c>
      <c r="C58" s="46" t="s">
        <v>220</v>
      </c>
      <c r="D58" s="47" t="s">
        <v>67</v>
      </c>
      <c r="E58" s="47" t="s">
        <v>66</v>
      </c>
      <c r="F58" s="48">
        <v>898</v>
      </c>
      <c r="G58" s="48">
        <v>2693</v>
      </c>
      <c r="H58" s="23">
        <f t="shared" si="10"/>
        <v>2418314</v>
      </c>
      <c r="I58" s="48">
        <v>3150</v>
      </c>
      <c r="J58" s="24">
        <f t="shared" si="4"/>
        <v>2828700</v>
      </c>
      <c r="K58" s="48">
        <v>5000</v>
      </c>
      <c r="L58" s="25">
        <f t="shared" si="5"/>
        <v>4490000</v>
      </c>
      <c r="M58" s="127">
        <v>5000</v>
      </c>
      <c r="N58" s="25">
        <f t="shared" si="6"/>
        <v>4490000</v>
      </c>
      <c r="O58" s="26">
        <f t="shared" si="7"/>
        <v>3961</v>
      </c>
      <c r="P58" s="26">
        <f t="shared" si="11"/>
        <v>3556978</v>
      </c>
      <c r="Q58" s="81">
        <f t="shared" si="9"/>
        <v>5.0037057234889818E-4</v>
      </c>
      <c r="R58" s="84"/>
    </row>
    <row r="59" spans="1:18" ht="24" customHeight="1" x14ac:dyDescent="0.3">
      <c r="A59" s="87"/>
      <c r="B59" s="46">
        <v>53</v>
      </c>
      <c r="C59" s="46" t="s">
        <v>221</v>
      </c>
      <c r="D59" s="47" t="s">
        <v>68</v>
      </c>
      <c r="E59" s="47" t="s">
        <v>69</v>
      </c>
      <c r="F59" s="50">
        <v>339</v>
      </c>
      <c r="G59" s="48">
        <v>16796</v>
      </c>
      <c r="H59" s="23">
        <f t="shared" si="10"/>
        <v>5693844</v>
      </c>
      <c r="I59" s="50">
        <v>20000</v>
      </c>
      <c r="J59" s="24">
        <f t="shared" si="4"/>
        <v>6780000</v>
      </c>
      <c r="K59" s="50">
        <v>28000</v>
      </c>
      <c r="L59" s="25">
        <f t="shared" si="5"/>
        <v>9492000</v>
      </c>
      <c r="M59" s="127">
        <v>35000</v>
      </c>
      <c r="N59" s="25">
        <f t="shared" si="6"/>
        <v>11865000</v>
      </c>
      <c r="O59" s="26">
        <f t="shared" si="7"/>
        <v>24949</v>
      </c>
      <c r="P59" s="26">
        <f t="shared" si="11"/>
        <v>8457711</v>
      </c>
      <c r="Q59" s="81">
        <f t="shared" si="9"/>
        <v>3.1516650869812318E-3</v>
      </c>
      <c r="R59" s="84"/>
    </row>
    <row r="60" spans="1:18" ht="24" customHeight="1" x14ac:dyDescent="0.3">
      <c r="A60" s="87"/>
      <c r="B60" s="46">
        <v>54</v>
      </c>
      <c r="C60" s="46" t="s">
        <v>222</v>
      </c>
      <c r="D60" s="47" t="s">
        <v>70</v>
      </c>
      <c r="E60" s="47" t="s">
        <v>71</v>
      </c>
      <c r="F60" s="50">
        <v>335</v>
      </c>
      <c r="G60" s="48">
        <v>30449</v>
      </c>
      <c r="H60" s="23">
        <f t="shared" si="10"/>
        <v>10200415</v>
      </c>
      <c r="I60" s="50">
        <v>38600</v>
      </c>
      <c r="J60" s="24">
        <f t="shared" si="4"/>
        <v>12931000</v>
      </c>
      <c r="K60" s="50">
        <v>50000</v>
      </c>
      <c r="L60" s="25">
        <f t="shared" si="5"/>
        <v>16750000</v>
      </c>
      <c r="M60" s="127">
        <v>50000</v>
      </c>
      <c r="N60" s="25">
        <f t="shared" si="6"/>
        <v>16750000</v>
      </c>
      <c r="O60" s="26">
        <f t="shared" si="7"/>
        <v>42262</v>
      </c>
      <c r="P60" s="26">
        <f t="shared" si="11"/>
        <v>14157770</v>
      </c>
      <c r="Q60" s="81">
        <f t="shared" si="9"/>
        <v>5.3387177805122778E-3</v>
      </c>
      <c r="R60" s="84"/>
    </row>
    <row r="61" spans="1:18" ht="24" customHeight="1" x14ac:dyDescent="0.3">
      <c r="A61" s="87"/>
      <c r="B61" s="46">
        <v>55</v>
      </c>
      <c r="C61" s="46" t="s">
        <v>223</v>
      </c>
      <c r="D61" s="47" t="s">
        <v>10</v>
      </c>
      <c r="E61" s="47" t="s">
        <v>128</v>
      </c>
      <c r="F61" s="48">
        <v>1461</v>
      </c>
      <c r="G61" s="48">
        <v>16905</v>
      </c>
      <c r="H61" s="23">
        <f t="shared" si="10"/>
        <v>24698205</v>
      </c>
      <c r="I61" s="48">
        <v>20400</v>
      </c>
      <c r="J61" s="24">
        <f t="shared" si="4"/>
        <v>29804400</v>
      </c>
      <c r="K61" s="48">
        <v>30000</v>
      </c>
      <c r="L61" s="25">
        <f t="shared" si="5"/>
        <v>43830000</v>
      </c>
      <c r="M61" s="127">
        <v>45000</v>
      </c>
      <c r="N61" s="25">
        <f t="shared" si="6"/>
        <v>65745000</v>
      </c>
      <c r="O61" s="26">
        <f t="shared" si="7"/>
        <v>28076</v>
      </c>
      <c r="P61" s="26">
        <f t="shared" si="11"/>
        <v>41019036</v>
      </c>
      <c r="Q61" s="81">
        <f t="shared" si="9"/>
        <v>3.5466811889087765E-3</v>
      </c>
      <c r="R61" s="84"/>
    </row>
    <row r="62" spans="1:18" ht="24" customHeight="1" x14ac:dyDescent="0.3">
      <c r="A62" s="87"/>
      <c r="B62" s="46">
        <v>56</v>
      </c>
      <c r="C62" s="46" t="s">
        <v>224</v>
      </c>
      <c r="D62" s="47" t="s">
        <v>11</v>
      </c>
      <c r="E62" s="47" t="s">
        <v>125</v>
      </c>
      <c r="F62" s="50">
        <v>1464</v>
      </c>
      <c r="G62" s="48">
        <v>40501</v>
      </c>
      <c r="H62" s="23">
        <f t="shared" si="10"/>
        <v>59293464</v>
      </c>
      <c r="I62" s="50">
        <v>48500</v>
      </c>
      <c r="J62" s="24">
        <f t="shared" si="4"/>
        <v>71004000</v>
      </c>
      <c r="K62" s="50">
        <v>66000</v>
      </c>
      <c r="L62" s="25">
        <f t="shared" si="5"/>
        <v>96624000</v>
      </c>
      <c r="M62" s="127">
        <v>60000</v>
      </c>
      <c r="N62" s="25">
        <f t="shared" si="6"/>
        <v>87840000</v>
      </c>
      <c r="O62" s="26">
        <f t="shared" si="7"/>
        <v>53750</v>
      </c>
      <c r="P62" s="26">
        <f t="shared" si="11"/>
        <v>78690000</v>
      </c>
      <c r="Q62" s="81">
        <f t="shared" si="9"/>
        <v>6.7899313970596498E-3</v>
      </c>
      <c r="R62" s="84"/>
    </row>
    <row r="63" spans="1:18" ht="24" customHeight="1" thickBot="1" x14ac:dyDescent="0.35">
      <c r="A63" s="88"/>
      <c r="B63" s="53">
        <v>57</v>
      </c>
      <c r="C63" s="53" t="s">
        <v>225</v>
      </c>
      <c r="D63" s="54" t="s">
        <v>104</v>
      </c>
      <c r="E63" s="54" t="s">
        <v>105</v>
      </c>
      <c r="F63" s="85">
        <v>1461</v>
      </c>
      <c r="G63" s="55">
        <v>22045</v>
      </c>
      <c r="H63" s="30">
        <f t="shared" si="10"/>
        <v>32207745</v>
      </c>
      <c r="I63" s="85">
        <v>27500</v>
      </c>
      <c r="J63" s="31">
        <f t="shared" si="4"/>
        <v>40177500</v>
      </c>
      <c r="K63" s="85">
        <v>36000</v>
      </c>
      <c r="L63" s="32">
        <f t="shared" si="5"/>
        <v>52596000</v>
      </c>
      <c r="M63" s="128">
        <v>38000</v>
      </c>
      <c r="N63" s="32">
        <f t="shared" si="6"/>
        <v>55518000</v>
      </c>
      <c r="O63" s="33">
        <f t="shared" si="7"/>
        <v>30886</v>
      </c>
      <c r="P63" s="33">
        <f t="shared" si="11"/>
        <v>45124446</v>
      </c>
      <c r="Q63" s="82">
        <f t="shared" si="9"/>
        <v>3.9016524861318022E-3</v>
      </c>
      <c r="R63" s="84"/>
    </row>
    <row r="64" spans="1:18" ht="9" customHeight="1" x14ac:dyDescent="0.3">
      <c r="A64" s="4"/>
      <c r="B64" s="5"/>
      <c r="C64" s="5"/>
      <c r="D64" s="4"/>
      <c r="E64" s="4"/>
      <c r="F64" s="4"/>
    </row>
  </sheetData>
  <mergeCells count="17">
    <mergeCell ref="A2:Q2"/>
    <mergeCell ref="A4:A5"/>
    <mergeCell ref="B4:B5"/>
    <mergeCell ref="D4:D5"/>
    <mergeCell ref="E4:E5"/>
    <mergeCell ref="F4:F5"/>
    <mergeCell ref="G4:H4"/>
    <mergeCell ref="I4:J4"/>
    <mergeCell ref="K4:L4"/>
    <mergeCell ref="C4:C5"/>
    <mergeCell ref="M4:N4"/>
    <mergeCell ref="A38:A63"/>
    <mergeCell ref="O4:P4"/>
    <mergeCell ref="Q4:Q5"/>
    <mergeCell ref="A6:E6"/>
    <mergeCell ref="A7:A17"/>
    <mergeCell ref="A18:A37"/>
  </mergeCells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6"/>
  <sheetViews>
    <sheetView zoomScale="75" zoomScaleNormal="75" workbookViewId="0">
      <selection activeCell="M11" sqref="M11"/>
    </sheetView>
  </sheetViews>
  <sheetFormatPr defaultRowHeight="16.5" x14ac:dyDescent="0.3"/>
  <cols>
    <col min="1" max="1" width="7.25" style="2" customWidth="1"/>
    <col min="2" max="2" width="5.875" style="2" customWidth="1"/>
    <col min="3" max="3" width="21.875" style="2" customWidth="1"/>
    <col min="4" max="4" width="48.875" style="2" customWidth="1"/>
    <col min="5" max="5" width="14.875" style="2" customWidth="1"/>
    <col min="6" max="9" width="16.25" style="35" customWidth="1"/>
    <col min="10" max="10" width="15.625" style="35" customWidth="1"/>
    <col min="11" max="13" width="15.625" style="36" customWidth="1"/>
    <col min="14" max="14" width="16.25" style="36" customWidth="1"/>
    <col min="15" max="16" width="15.625" style="36" customWidth="1"/>
    <col min="17" max="17" width="14.625" style="38" customWidth="1"/>
    <col min="18" max="16384" width="9" style="2"/>
  </cols>
  <sheetData>
    <row r="1" spans="1:17" ht="38.25" customHeight="1" x14ac:dyDescent="0.3">
      <c r="A1" s="96" t="s">
        <v>86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ht="18" customHeight="1" thickBot="1" x14ac:dyDescent="0.35">
      <c r="E2" s="3"/>
      <c r="F2" s="6"/>
      <c r="G2" s="6"/>
      <c r="H2" s="6"/>
      <c r="I2" s="6"/>
      <c r="J2" s="2"/>
      <c r="K2" s="7"/>
      <c r="L2" s="8"/>
      <c r="M2" s="7"/>
      <c r="N2" s="7"/>
      <c r="O2" s="9"/>
      <c r="P2" s="9"/>
      <c r="Q2" s="11" t="s">
        <v>88</v>
      </c>
    </row>
    <row r="3" spans="1:17" ht="27" customHeight="1" x14ac:dyDescent="0.3">
      <c r="A3" s="97" t="s">
        <v>73</v>
      </c>
      <c r="B3" s="99" t="s">
        <v>72</v>
      </c>
      <c r="C3" s="99" t="s">
        <v>74</v>
      </c>
      <c r="D3" s="99" t="s">
        <v>75</v>
      </c>
      <c r="E3" s="101" t="s">
        <v>76</v>
      </c>
      <c r="F3" s="104" t="s">
        <v>153</v>
      </c>
      <c r="G3" s="104"/>
      <c r="H3" s="104"/>
      <c r="I3" s="104"/>
      <c r="J3" s="115" t="s">
        <v>140</v>
      </c>
      <c r="K3" s="111" t="s">
        <v>154</v>
      </c>
      <c r="L3" s="111"/>
      <c r="M3" s="111"/>
      <c r="N3" s="111"/>
      <c r="O3" s="103" t="s">
        <v>141</v>
      </c>
      <c r="P3" s="103"/>
      <c r="Q3" s="91" t="s">
        <v>85</v>
      </c>
    </row>
    <row r="4" spans="1:17" ht="38.25" customHeight="1" x14ac:dyDescent="0.3">
      <c r="A4" s="105"/>
      <c r="B4" s="107"/>
      <c r="C4" s="107"/>
      <c r="D4" s="107"/>
      <c r="E4" s="109"/>
      <c r="F4" s="78" t="s">
        <v>146</v>
      </c>
      <c r="G4" s="78" t="s">
        <v>147</v>
      </c>
      <c r="H4" s="78" t="s">
        <v>148</v>
      </c>
      <c r="I4" s="78" t="s">
        <v>149</v>
      </c>
      <c r="J4" s="116"/>
      <c r="K4" s="78" t="s">
        <v>83</v>
      </c>
      <c r="L4" s="78" t="s">
        <v>111</v>
      </c>
      <c r="M4" s="78" t="s">
        <v>112</v>
      </c>
      <c r="N4" s="78" t="s">
        <v>136</v>
      </c>
      <c r="O4" s="112"/>
      <c r="P4" s="112"/>
      <c r="Q4" s="113"/>
    </row>
    <row r="5" spans="1:17" ht="38.25" customHeight="1" thickBot="1" x14ac:dyDescent="0.35">
      <c r="A5" s="106"/>
      <c r="B5" s="108"/>
      <c r="C5" s="108"/>
      <c r="D5" s="108"/>
      <c r="E5" s="110"/>
      <c r="F5" s="79" t="s">
        <v>145</v>
      </c>
      <c r="G5" s="79" t="s">
        <v>145</v>
      </c>
      <c r="H5" s="79" t="s">
        <v>145</v>
      </c>
      <c r="I5" s="79" t="s">
        <v>145</v>
      </c>
      <c r="J5" s="79" t="s">
        <v>77</v>
      </c>
      <c r="K5" s="79" t="s">
        <v>81</v>
      </c>
      <c r="L5" s="79" t="s">
        <v>81</v>
      </c>
      <c r="M5" s="79" t="s">
        <v>81</v>
      </c>
      <c r="N5" s="79" t="s">
        <v>137</v>
      </c>
      <c r="O5" s="79" t="s">
        <v>81</v>
      </c>
      <c r="P5" s="79" t="s">
        <v>152</v>
      </c>
      <c r="Q5" s="114"/>
    </row>
    <row r="6" spans="1:17" ht="24" customHeight="1" x14ac:dyDescent="0.3">
      <c r="A6" s="93" t="s">
        <v>87</v>
      </c>
      <c r="B6" s="94"/>
      <c r="C6" s="94"/>
      <c r="D6" s="94"/>
      <c r="E6" s="68">
        <f>SUM(E7:E65)</f>
        <v>55915</v>
      </c>
      <c r="F6" s="69">
        <f t="shared" ref="F6:I6" si="0">SUM(F7:F65)</f>
        <v>5570260</v>
      </c>
      <c r="G6" s="69">
        <f t="shared" si="0"/>
        <v>3286100</v>
      </c>
      <c r="H6" s="69">
        <f t="shared" si="0"/>
        <v>5570260</v>
      </c>
      <c r="I6" s="69">
        <f t="shared" si="0"/>
        <v>600000</v>
      </c>
      <c r="J6" s="69">
        <f>SUM(J7:J65)</f>
        <v>4011696</v>
      </c>
      <c r="K6" s="69">
        <f t="shared" ref="K6:N6" si="1">SUM(K7:K65)</f>
        <v>6840240</v>
      </c>
      <c r="L6" s="69">
        <f t="shared" si="1"/>
        <v>8216400</v>
      </c>
      <c r="M6" s="69">
        <f t="shared" si="1"/>
        <v>8526500</v>
      </c>
      <c r="N6" s="69">
        <f t="shared" si="1"/>
        <v>10174680</v>
      </c>
      <c r="O6" s="69">
        <f>SUM(O7:O65)</f>
        <v>7447851.8448412716</v>
      </c>
      <c r="P6" s="69">
        <f>SUM(P7:P65)</f>
        <v>617331191.14960325</v>
      </c>
      <c r="Q6" s="70">
        <f>SUM(Q7:Q65)</f>
        <v>0.99999999999999989</v>
      </c>
    </row>
    <row r="7" spans="1:17" ht="24" customHeight="1" x14ac:dyDescent="0.3">
      <c r="A7" s="86" t="s">
        <v>144</v>
      </c>
      <c r="B7" s="46">
        <v>1</v>
      </c>
      <c r="C7" s="47" t="s">
        <v>9</v>
      </c>
      <c r="D7" s="47" t="s">
        <v>113</v>
      </c>
      <c r="E7" s="48">
        <v>1</v>
      </c>
      <c r="F7" s="16">
        <v>28300</v>
      </c>
      <c r="G7" s="16">
        <v>29500</v>
      </c>
      <c r="H7" s="16">
        <v>28300</v>
      </c>
      <c r="I7" s="16"/>
      <c r="J7" s="48">
        <v>13275</v>
      </c>
      <c r="K7" s="48">
        <v>24000</v>
      </c>
      <c r="L7" s="48">
        <v>35000</v>
      </c>
      <c r="M7" s="52">
        <v>30000</v>
      </c>
      <c r="N7" s="24">
        <v>37000</v>
      </c>
      <c r="O7" s="26">
        <f t="shared" ref="O7:O38" si="2">AVERAGE(J7,K7,L7,M7,N7,F7:I7)</f>
        <v>28171.875</v>
      </c>
      <c r="P7" s="26">
        <f t="shared" ref="P7:P38" si="3">O7*E7</f>
        <v>28171.875</v>
      </c>
      <c r="Q7" s="66">
        <f>P7/$P$6</f>
        <v>4.5634945073061866E-5</v>
      </c>
    </row>
    <row r="8" spans="1:17" ht="24" customHeight="1" x14ac:dyDescent="0.3">
      <c r="A8" s="87"/>
      <c r="B8" s="46">
        <v>2</v>
      </c>
      <c r="C8" s="47" t="s">
        <v>4</v>
      </c>
      <c r="D8" s="47" t="s">
        <v>113</v>
      </c>
      <c r="E8" s="48">
        <v>1</v>
      </c>
      <c r="F8" s="23">
        <v>283000</v>
      </c>
      <c r="G8" s="23">
        <v>295000</v>
      </c>
      <c r="H8" s="23">
        <v>283000</v>
      </c>
      <c r="I8" s="23"/>
      <c r="J8" s="48">
        <v>134014</v>
      </c>
      <c r="K8" s="48">
        <v>240000</v>
      </c>
      <c r="L8" s="48">
        <v>350000</v>
      </c>
      <c r="M8" s="52">
        <v>300000</v>
      </c>
      <c r="N8" s="24">
        <v>370000</v>
      </c>
      <c r="O8" s="26">
        <f t="shared" si="2"/>
        <v>281876.75</v>
      </c>
      <c r="P8" s="26">
        <f t="shared" si="3"/>
        <v>281876.75</v>
      </c>
      <c r="Q8" s="66">
        <f t="shared" ref="Q8:Q65" si="4">P8/$P$6</f>
        <v>4.5660539114358525E-4</v>
      </c>
    </row>
    <row r="9" spans="1:17" ht="24" customHeight="1" x14ac:dyDescent="0.3">
      <c r="A9" s="87"/>
      <c r="B9" s="46">
        <v>3</v>
      </c>
      <c r="C9" s="47" t="s">
        <v>8</v>
      </c>
      <c r="D9" s="47" t="s">
        <v>114</v>
      </c>
      <c r="E9" s="48">
        <v>3</v>
      </c>
      <c r="F9" s="23">
        <v>69000</v>
      </c>
      <c r="G9" s="23"/>
      <c r="H9" s="23">
        <v>69000</v>
      </c>
      <c r="I9" s="23"/>
      <c r="J9" s="48">
        <v>39883</v>
      </c>
      <c r="K9" s="48">
        <v>70000</v>
      </c>
      <c r="L9" s="48">
        <v>90000</v>
      </c>
      <c r="M9" s="52">
        <v>60000</v>
      </c>
      <c r="N9" s="24">
        <v>123000</v>
      </c>
      <c r="O9" s="26">
        <f t="shared" si="2"/>
        <v>74411.857142857145</v>
      </c>
      <c r="P9" s="26">
        <f t="shared" si="3"/>
        <v>223235.57142857142</v>
      </c>
      <c r="Q9" s="66">
        <f t="shared" si="4"/>
        <v>3.6161395152067215E-4</v>
      </c>
    </row>
    <row r="10" spans="1:17" ht="24" customHeight="1" x14ac:dyDescent="0.3">
      <c r="A10" s="87"/>
      <c r="B10" s="46">
        <v>4</v>
      </c>
      <c r="C10" s="47" t="s">
        <v>3</v>
      </c>
      <c r="D10" s="47" t="s">
        <v>114</v>
      </c>
      <c r="E10" s="48">
        <v>4</v>
      </c>
      <c r="F10" s="23">
        <v>690000</v>
      </c>
      <c r="G10" s="23"/>
      <c r="H10" s="23">
        <v>690000</v>
      </c>
      <c r="I10" s="23"/>
      <c r="J10" s="48">
        <v>398890</v>
      </c>
      <c r="K10" s="48">
        <v>606000</v>
      </c>
      <c r="L10" s="48">
        <v>900000</v>
      </c>
      <c r="M10" s="52">
        <v>600000</v>
      </c>
      <c r="N10" s="24">
        <v>1230000</v>
      </c>
      <c r="O10" s="26">
        <f t="shared" si="2"/>
        <v>730698.57142857148</v>
      </c>
      <c r="P10" s="26">
        <f t="shared" si="3"/>
        <v>2922794.2857142859</v>
      </c>
      <c r="Q10" s="66">
        <f t="shared" si="4"/>
        <v>4.7345644082415718E-3</v>
      </c>
    </row>
    <row r="11" spans="1:17" ht="24" customHeight="1" x14ac:dyDescent="0.3">
      <c r="A11" s="87"/>
      <c r="B11" s="46">
        <v>5</v>
      </c>
      <c r="C11" s="49" t="s">
        <v>13</v>
      </c>
      <c r="D11" s="49" t="s">
        <v>115</v>
      </c>
      <c r="E11" s="50">
        <v>1</v>
      </c>
      <c r="F11" s="23"/>
      <c r="G11" s="23"/>
      <c r="H11" s="23"/>
      <c r="I11" s="23"/>
      <c r="J11" s="50">
        <v>11283</v>
      </c>
      <c r="K11" s="50">
        <v>19000</v>
      </c>
      <c r="L11" s="50">
        <v>42000</v>
      </c>
      <c r="M11" s="52">
        <v>35000</v>
      </c>
      <c r="N11" s="24">
        <v>29000</v>
      </c>
      <c r="O11" s="26">
        <f t="shared" si="2"/>
        <v>27256.6</v>
      </c>
      <c r="P11" s="26">
        <f t="shared" si="3"/>
        <v>27256.6</v>
      </c>
      <c r="Q11" s="66">
        <f t="shared" si="4"/>
        <v>4.4152313038390877E-5</v>
      </c>
    </row>
    <row r="12" spans="1:17" ht="24" customHeight="1" x14ac:dyDescent="0.3">
      <c r="A12" s="87"/>
      <c r="B12" s="46">
        <v>6</v>
      </c>
      <c r="C12" s="47" t="s">
        <v>0</v>
      </c>
      <c r="D12" s="47" t="s">
        <v>115</v>
      </c>
      <c r="E12" s="48">
        <v>1</v>
      </c>
      <c r="F12" s="23"/>
      <c r="G12" s="23"/>
      <c r="H12" s="23"/>
      <c r="I12" s="23"/>
      <c r="J12" s="48">
        <v>112887</v>
      </c>
      <c r="K12" s="48">
        <v>182000</v>
      </c>
      <c r="L12" s="48">
        <v>420000</v>
      </c>
      <c r="M12" s="52">
        <v>350000</v>
      </c>
      <c r="N12" s="24">
        <v>290000</v>
      </c>
      <c r="O12" s="26">
        <f t="shared" si="2"/>
        <v>270977.40000000002</v>
      </c>
      <c r="P12" s="26">
        <f t="shared" si="3"/>
        <v>270977.40000000002</v>
      </c>
      <c r="Q12" s="66">
        <f t="shared" si="4"/>
        <v>4.3894979532037239E-4</v>
      </c>
    </row>
    <row r="13" spans="1:17" ht="24" customHeight="1" x14ac:dyDescent="0.3">
      <c r="A13" s="87"/>
      <c r="B13" s="46">
        <v>7</v>
      </c>
      <c r="C13" s="47" t="s">
        <v>5</v>
      </c>
      <c r="D13" s="47" t="s">
        <v>116</v>
      </c>
      <c r="E13" s="48">
        <v>256</v>
      </c>
      <c r="F13" s="23">
        <v>131000</v>
      </c>
      <c r="G13" s="23"/>
      <c r="H13" s="23">
        <v>131000</v>
      </c>
      <c r="I13" s="23"/>
      <c r="J13" s="48">
        <v>97834</v>
      </c>
      <c r="K13" s="48">
        <v>138000</v>
      </c>
      <c r="L13" s="48">
        <v>320000</v>
      </c>
      <c r="M13" s="52">
        <v>220000</v>
      </c>
      <c r="N13" s="24">
        <v>260000</v>
      </c>
      <c r="O13" s="26">
        <f t="shared" si="2"/>
        <v>185404.85714285713</v>
      </c>
      <c r="P13" s="26">
        <f t="shared" si="3"/>
        <v>47463643.428571425</v>
      </c>
      <c r="Q13" s="66">
        <f t="shared" si="4"/>
        <v>7.688521835448478E-2</v>
      </c>
    </row>
    <row r="14" spans="1:17" ht="24" customHeight="1" x14ac:dyDescent="0.3">
      <c r="A14" s="87"/>
      <c r="B14" s="46">
        <v>8</v>
      </c>
      <c r="C14" s="49" t="s">
        <v>6</v>
      </c>
      <c r="D14" s="49" t="s">
        <v>113</v>
      </c>
      <c r="E14" s="50">
        <v>2</v>
      </c>
      <c r="F14" s="23">
        <v>18700</v>
      </c>
      <c r="G14" s="23">
        <v>20000</v>
      </c>
      <c r="H14" s="23">
        <v>18700</v>
      </c>
      <c r="I14" s="23"/>
      <c r="J14" s="50">
        <v>14820</v>
      </c>
      <c r="K14" s="50">
        <v>22000</v>
      </c>
      <c r="L14" s="50">
        <v>28000</v>
      </c>
      <c r="M14" s="52">
        <v>28000</v>
      </c>
      <c r="N14" s="24">
        <v>33000</v>
      </c>
      <c r="O14" s="26">
        <f t="shared" si="2"/>
        <v>22902.5</v>
      </c>
      <c r="P14" s="26">
        <f t="shared" si="3"/>
        <v>45805</v>
      </c>
      <c r="Q14" s="66">
        <f t="shared" si="4"/>
        <v>7.4198421619845994E-5</v>
      </c>
    </row>
    <row r="15" spans="1:17" ht="24" customHeight="1" x14ac:dyDescent="0.3">
      <c r="A15" s="87"/>
      <c r="B15" s="46">
        <v>9</v>
      </c>
      <c r="C15" s="47" t="s">
        <v>1</v>
      </c>
      <c r="D15" s="47" t="s">
        <v>113</v>
      </c>
      <c r="E15" s="48">
        <v>11</v>
      </c>
      <c r="F15" s="23">
        <v>187000</v>
      </c>
      <c r="G15" s="23">
        <v>200000</v>
      </c>
      <c r="H15" s="23">
        <v>187000</v>
      </c>
      <c r="I15" s="23"/>
      <c r="J15" s="48">
        <v>140614</v>
      </c>
      <c r="K15" s="48">
        <v>215000</v>
      </c>
      <c r="L15" s="48">
        <v>280000</v>
      </c>
      <c r="M15" s="52">
        <v>280000</v>
      </c>
      <c r="N15" s="24">
        <v>330000</v>
      </c>
      <c r="O15" s="26">
        <f t="shared" si="2"/>
        <v>227451.75</v>
      </c>
      <c r="P15" s="26">
        <f t="shared" si="3"/>
        <v>2501969.25</v>
      </c>
      <c r="Q15" s="66">
        <f t="shared" si="4"/>
        <v>4.0528800194605365E-3</v>
      </c>
    </row>
    <row r="16" spans="1:17" ht="24" customHeight="1" x14ac:dyDescent="0.3">
      <c r="A16" s="87"/>
      <c r="B16" s="46">
        <v>10</v>
      </c>
      <c r="C16" s="47" t="s">
        <v>7</v>
      </c>
      <c r="D16" s="47" t="s">
        <v>117</v>
      </c>
      <c r="E16" s="48">
        <v>3</v>
      </c>
      <c r="F16" s="23">
        <v>39200</v>
      </c>
      <c r="G16" s="23">
        <v>43500</v>
      </c>
      <c r="H16" s="23">
        <v>39200</v>
      </c>
      <c r="I16" s="23"/>
      <c r="J16" s="48">
        <v>21895</v>
      </c>
      <c r="K16" s="48">
        <v>30000</v>
      </c>
      <c r="L16" s="48">
        <v>45000</v>
      </c>
      <c r="M16" s="52">
        <v>50000</v>
      </c>
      <c r="N16" s="24">
        <v>66000</v>
      </c>
      <c r="O16" s="26">
        <f t="shared" si="2"/>
        <v>41849.375</v>
      </c>
      <c r="P16" s="26">
        <f t="shared" si="3"/>
        <v>125548.125</v>
      </c>
      <c r="Q16" s="66">
        <f t="shared" si="4"/>
        <v>2.0337239847901162E-4</v>
      </c>
    </row>
    <row r="17" spans="1:17" ht="24" customHeight="1" x14ac:dyDescent="0.3">
      <c r="A17" s="87"/>
      <c r="B17" s="46">
        <v>11</v>
      </c>
      <c r="C17" s="47" t="s">
        <v>2</v>
      </c>
      <c r="D17" s="47" t="s">
        <v>117</v>
      </c>
      <c r="E17" s="48">
        <v>7</v>
      </c>
      <c r="F17" s="23">
        <v>392000</v>
      </c>
      <c r="G17" s="23">
        <v>435000</v>
      </c>
      <c r="H17" s="23">
        <v>392000</v>
      </c>
      <c r="I17" s="23"/>
      <c r="J17" s="48">
        <v>219009</v>
      </c>
      <c r="K17" s="48">
        <v>300000</v>
      </c>
      <c r="L17" s="48">
        <v>450000</v>
      </c>
      <c r="M17" s="52">
        <v>500000</v>
      </c>
      <c r="N17" s="24">
        <v>660000</v>
      </c>
      <c r="O17" s="26">
        <f t="shared" si="2"/>
        <v>418501.125</v>
      </c>
      <c r="P17" s="26">
        <f t="shared" si="3"/>
        <v>2929507.875</v>
      </c>
      <c r="Q17" s="66">
        <f t="shared" si="4"/>
        <v>4.7454395906103937E-3</v>
      </c>
    </row>
    <row r="18" spans="1:17" ht="24" customHeight="1" x14ac:dyDescent="0.3">
      <c r="A18" s="95"/>
      <c r="B18" s="46">
        <v>12</v>
      </c>
      <c r="C18" s="47" t="s">
        <v>12</v>
      </c>
      <c r="D18" s="47" t="s">
        <v>118</v>
      </c>
      <c r="E18" s="48">
        <v>1</v>
      </c>
      <c r="F18" s="23"/>
      <c r="G18" s="23"/>
      <c r="H18" s="23"/>
      <c r="I18" s="23">
        <v>40000</v>
      </c>
      <c r="J18" s="48">
        <v>22726</v>
      </c>
      <c r="K18" s="48">
        <v>50000</v>
      </c>
      <c r="L18" s="48">
        <v>65000</v>
      </c>
      <c r="M18" s="52">
        <v>40000</v>
      </c>
      <c r="N18" s="24">
        <v>48950</v>
      </c>
      <c r="O18" s="26">
        <f t="shared" si="2"/>
        <v>44446</v>
      </c>
      <c r="P18" s="26">
        <f t="shared" si="3"/>
        <v>44446</v>
      </c>
      <c r="Q18" s="66">
        <f t="shared" si="4"/>
        <v>7.1997010093126837E-5</v>
      </c>
    </row>
    <row r="19" spans="1:17" ht="24" customHeight="1" x14ac:dyDescent="0.3">
      <c r="A19" s="86" t="s">
        <v>109</v>
      </c>
      <c r="B19" s="46">
        <v>13</v>
      </c>
      <c r="C19" s="47" t="s">
        <v>22</v>
      </c>
      <c r="D19" s="47" t="s">
        <v>90</v>
      </c>
      <c r="E19" s="48">
        <v>408</v>
      </c>
      <c r="F19" s="23"/>
      <c r="G19" s="23"/>
      <c r="H19" s="23"/>
      <c r="I19" s="23"/>
      <c r="J19" s="48">
        <v>134607</v>
      </c>
      <c r="K19" s="48">
        <v>165000</v>
      </c>
      <c r="L19" s="48">
        <v>165000</v>
      </c>
      <c r="M19" s="52">
        <v>170000</v>
      </c>
      <c r="N19" s="24">
        <v>230000</v>
      </c>
      <c r="O19" s="26">
        <f t="shared" si="2"/>
        <v>172921.4</v>
      </c>
      <c r="P19" s="26">
        <f t="shared" si="3"/>
        <v>70551931.200000003</v>
      </c>
      <c r="Q19" s="66">
        <f t="shared" si="4"/>
        <v>0.11428538232227851</v>
      </c>
    </row>
    <row r="20" spans="1:17" ht="24" customHeight="1" x14ac:dyDescent="0.3">
      <c r="A20" s="87"/>
      <c r="B20" s="46">
        <v>14</v>
      </c>
      <c r="C20" s="47" t="s">
        <v>14</v>
      </c>
      <c r="D20" s="47" t="s">
        <v>91</v>
      </c>
      <c r="E20" s="48" t="s">
        <v>130</v>
      </c>
      <c r="F20" s="23">
        <v>107000</v>
      </c>
      <c r="G20" s="23">
        <v>117000</v>
      </c>
      <c r="H20" s="23">
        <v>107000</v>
      </c>
      <c r="I20" s="23">
        <v>160000</v>
      </c>
      <c r="J20" s="48">
        <v>47408</v>
      </c>
      <c r="K20" s="48">
        <v>105000</v>
      </c>
      <c r="L20" s="48">
        <v>100000</v>
      </c>
      <c r="M20" s="52">
        <v>130000</v>
      </c>
      <c r="N20" s="24">
        <v>122000</v>
      </c>
      <c r="O20" s="26">
        <f t="shared" si="2"/>
        <v>110600.88888888889</v>
      </c>
      <c r="P20" s="26">
        <f t="shared" si="3"/>
        <v>110600.88888888889</v>
      </c>
      <c r="Q20" s="66">
        <f t="shared" si="4"/>
        <v>1.791597289664342E-4</v>
      </c>
    </row>
    <row r="21" spans="1:17" ht="24" customHeight="1" x14ac:dyDescent="0.3">
      <c r="A21" s="87"/>
      <c r="B21" s="46">
        <v>15</v>
      </c>
      <c r="C21" s="47" t="s">
        <v>92</v>
      </c>
      <c r="D21" s="47" t="s">
        <v>119</v>
      </c>
      <c r="E21" s="48">
        <v>936</v>
      </c>
      <c r="F21" s="23">
        <v>119000</v>
      </c>
      <c r="G21" s="23">
        <v>130000</v>
      </c>
      <c r="H21" s="23">
        <v>119000</v>
      </c>
      <c r="I21" s="23">
        <v>270000</v>
      </c>
      <c r="J21" s="48">
        <v>57984</v>
      </c>
      <c r="K21" s="48">
        <v>115000</v>
      </c>
      <c r="L21" s="48">
        <v>112000</v>
      </c>
      <c r="M21" s="52">
        <v>150000</v>
      </c>
      <c r="N21" s="24">
        <v>140000</v>
      </c>
      <c r="O21" s="26">
        <f t="shared" si="2"/>
        <v>134776</v>
      </c>
      <c r="P21" s="26">
        <f t="shared" si="3"/>
        <v>126150336</v>
      </c>
      <c r="Q21" s="66">
        <f t="shared" si="4"/>
        <v>0.20434790564377767</v>
      </c>
    </row>
    <row r="22" spans="1:17" ht="24" customHeight="1" x14ac:dyDescent="0.3">
      <c r="A22" s="87"/>
      <c r="B22" s="46">
        <v>16</v>
      </c>
      <c r="C22" s="49" t="s">
        <v>15</v>
      </c>
      <c r="D22" s="49" t="s">
        <v>93</v>
      </c>
      <c r="E22" s="50" t="s">
        <v>131</v>
      </c>
      <c r="F22" s="23">
        <v>160000</v>
      </c>
      <c r="G22" s="23"/>
      <c r="H22" s="23">
        <v>160000</v>
      </c>
      <c r="I22" s="23"/>
      <c r="J22" s="50">
        <v>82782</v>
      </c>
      <c r="K22" s="50">
        <v>160000</v>
      </c>
      <c r="L22" s="50">
        <v>150000</v>
      </c>
      <c r="M22" s="52">
        <v>190000</v>
      </c>
      <c r="N22" s="24">
        <v>210000</v>
      </c>
      <c r="O22" s="26">
        <f t="shared" si="2"/>
        <v>158968.85714285713</v>
      </c>
      <c r="P22" s="26">
        <f t="shared" si="3"/>
        <v>2543501.7142857141</v>
      </c>
      <c r="Q22" s="66">
        <f t="shared" si="4"/>
        <v>4.1201574628833637E-3</v>
      </c>
    </row>
    <row r="23" spans="1:17" ht="24" customHeight="1" x14ac:dyDescent="0.3">
      <c r="A23" s="87"/>
      <c r="B23" s="46">
        <v>17</v>
      </c>
      <c r="C23" s="47" t="s">
        <v>30</v>
      </c>
      <c r="D23" s="47" t="s">
        <v>94</v>
      </c>
      <c r="E23" s="50" t="s">
        <v>130</v>
      </c>
      <c r="F23" s="23"/>
      <c r="G23" s="23"/>
      <c r="H23" s="23"/>
      <c r="I23" s="23"/>
      <c r="J23" s="48">
        <v>75256</v>
      </c>
      <c r="K23" s="50">
        <v>145000</v>
      </c>
      <c r="L23" s="50">
        <v>158000</v>
      </c>
      <c r="M23" s="52">
        <v>240000</v>
      </c>
      <c r="N23" s="24">
        <v>210000</v>
      </c>
      <c r="O23" s="26">
        <f t="shared" si="2"/>
        <v>165651.20000000001</v>
      </c>
      <c r="P23" s="26">
        <f t="shared" si="3"/>
        <v>165651.20000000001</v>
      </c>
      <c r="Q23" s="66">
        <f t="shared" si="4"/>
        <v>2.6833440845832186E-4</v>
      </c>
    </row>
    <row r="24" spans="1:17" ht="24" customHeight="1" x14ac:dyDescent="0.3">
      <c r="A24" s="87"/>
      <c r="B24" s="46">
        <v>18</v>
      </c>
      <c r="C24" s="47" t="s">
        <v>120</v>
      </c>
      <c r="D24" s="47" t="s">
        <v>95</v>
      </c>
      <c r="E24" s="50" t="s">
        <v>132</v>
      </c>
      <c r="F24" s="23">
        <v>442000</v>
      </c>
      <c r="G24" s="23">
        <v>450000</v>
      </c>
      <c r="H24" s="23">
        <v>442000</v>
      </c>
      <c r="I24" s="23"/>
      <c r="J24" s="48">
        <v>219985</v>
      </c>
      <c r="K24" s="50">
        <v>440000</v>
      </c>
      <c r="L24" s="50">
        <v>480000</v>
      </c>
      <c r="M24" s="52">
        <v>570000</v>
      </c>
      <c r="N24" s="24">
        <v>580000</v>
      </c>
      <c r="O24" s="26">
        <f t="shared" si="2"/>
        <v>452998.125</v>
      </c>
      <c r="P24" s="26">
        <f t="shared" si="3"/>
        <v>905996.25</v>
      </c>
      <c r="Q24" s="66">
        <f t="shared" si="4"/>
        <v>1.467601609944316E-3</v>
      </c>
    </row>
    <row r="25" spans="1:17" ht="24" customHeight="1" x14ac:dyDescent="0.3">
      <c r="A25" s="87"/>
      <c r="B25" s="46">
        <v>19</v>
      </c>
      <c r="C25" s="47" t="s">
        <v>20</v>
      </c>
      <c r="D25" s="47" t="s">
        <v>96</v>
      </c>
      <c r="E25" s="50" t="s">
        <v>132</v>
      </c>
      <c r="F25" s="23">
        <v>354000</v>
      </c>
      <c r="G25" s="23"/>
      <c r="H25" s="23">
        <v>354000</v>
      </c>
      <c r="I25" s="23"/>
      <c r="J25" s="48">
        <v>175984</v>
      </c>
      <c r="K25" s="50">
        <v>350000</v>
      </c>
      <c r="L25" s="50">
        <v>420000</v>
      </c>
      <c r="M25" s="52">
        <v>470000</v>
      </c>
      <c r="N25" s="24">
        <v>490000</v>
      </c>
      <c r="O25" s="26">
        <f t="shared" si="2"/>
        <v>373426.28571428574</v>
      </c>
      <c r="P25" s="26">
        <f t="shared" si="3"/>
        <v>746852.57142857148</v>
      </c>
      <c r="Q25" s="66">
        <f t="shared" si="4"/>
        <v>1.209808579472182E-3</v>
      </c>
    </row>
    <row r="26" spans="1:17" ht="24" customHeight="1" x14ac:dyDescent="0.3">
      <c r="A26" s="87"/>
      <c r="B26" s="46">
        <v>20</v>
      </c>
      <c r="C26" s="47" t="s">
        <v>26</v>
      </c>
      <c r="D26" s="47" t="s">
        <v>121</v>
      </c>
      <c r="E26" s="50" t="s">
        <v>132</v>
      </c>
      <c r="F26" s="23">
        <v>105000</v>
      </c>
      <c r="G26" s="23"/>
      <c r="H26" s="23">
        <v>105000</v>
      </c>
      <c r="I26" s="23"/>
      <c r="J26" s="48">
        <v>57193</v>
      </c>
      <c r="K26" s="50">
        <v>110000</v>
      </c>
      <c r="L26" s="50">
        <v>130000</v>
      </c>
      <c r="M26" s="52">
        <v>220000</v>
      </c>
      <c r="N26" s="24">
        <v>150000</v>
      </c>
      <c r="O26" s="26">
        <f t="shared" si="2"/>
        <v>125313.28571428571</v>
      </c>
      <c r="P26" s="26">
        <f t="shared" si="3"/>
        <v>250626.57142857142</v>
      </c>
      <c r="Q26" s="66">
        <f t="shared" si="4"/>
        <v>4.0598397589768781E-4</v>
      </c>
    </row>
    <row r="27" spans="1:17" ht="24" customHeight="1" x14ac:dyDescent="0.3">
      <c r="A27" s="87"/>
      <c r="B27" s="46">
        <v>21</v>
      </c>
      <c r="C27" s="49" t="s">
        <v>18</v>
      </c>
      <c r="D27" s="49" t="s">
        <v>97</v>
      </c>
      <c r="E27" s="50" t="s">
        <v>133</v>
      </c>
      <c r="F27" s="23">
        <v>223000</v>
      </c>
      <c r="G27" s="23">
        <v>231000</v>
      </c>
      <c r="H27" s="23">
        <v>223000</v>
      </c>
      <c r="I27" s="23"/>
      <c r="J27" s="50">
        <v>112887</v>
      </c>
      <c r="K27" s="50">
        <v>220000</v>
      </c>
      <c r="L27" s="50">
        <v>195000</v>
      </c>
      <c r="M27" s="52">
        <v>220000</v>
      </c>
      <c r="N27" s="24">
        <v>350000</v>
      </c>
      <c r="O27" s="26">
        <f t="shared" si="2"/>
        <v>221860.875</v>
      </c>
      <c r="P27" s="26">
        <f t="shared" si="3"/>
        <v>1996747.875</v>
      </c>
      <c r="Q27" s="66">
        <f t="shared" si="4"/>
        <v>3.2344840235297794E-3</v>
      </c>
    </row>
    <row r="28" spans="1:17" ht="24" customHeight="1" x14ac:dyDescent="0.3">
      <c r="A28" s="87"/>
      <c r="B28" s="46">
        <v>22</v>
      </c>
      <c r="C28" s="49" t="s">
        <v>16</v>
      </c>
      <c r="D28" s="49" t="s">
        <v>98</v>
      </c>
      <c r="E28" s="50" t="s">
        <v>130</v>
      </c>
      <c r="F28" s="23">
        <v>169000</v>
      </c>
      <c r="G28" s="23"/>
      <c r="H28" s="23">
        <v>169000</v>
      </c>
      <c r="I28" s="23"/>
      <c r="J28" s="50">
        <v>82782</v>
      </c>
      <c r="K28" s="50">
        <v>165000</v>
      </c>
      <c r="L28" s="50">
        <v>165000</v>
      </c>
      <c r="M28" s="52">
        <v>190000</v>
      </c>
      <c r="N28" s="24">
        <v>220000</v>
      </c>
      <c r="O28" s="26">
        <f t="shared" si="2"/>
        <v>165826</v>
      </c>
      <c r="P28" s="26">
        <f t="shared" si="3"/>
        <v>165826</v>
      </c>
      <c r="Q28" s="66">
        <f t="shared" si="4"/>
        <v>2.6861756278861657E-4</v>
      </c>
    </row>
    <row r="29" spans="1:17" ht="24" customHeight="1" x14ac:dyDescent="0.3">
      <c r="A29" s="87"/>
      <c r="B29" s="46">
        <v>23</v>
      </c>
      <c r="C29" s="47" t="s">
        <v>17</v>
      </c>
      <c r="D29" s="47" t="s">
        <v>93</v>
      </c>
      <c r="E29" s="50" t="s">
        <v>130</v>
      </c>
      <c r="F29" s="23"/>
      <c r="G29" s="23"/>
      <c r="H29" s="23"/>
      <c r="I29" s="23"/>
      <c r="J29" s="48">
        <v>117401</v>
      </c>
      <c r="K29" s="50">
        <v>200000</v>
      </c>
      <c r="L29" s="50">
        <v>175000</v>
      </c>
      <c r="M29" s="52">
        <v>210000</v>
      </c>
      <c r="N29" s="24">
        <v>320000</v>
      </c>
      <c r="O29" s="26">
        <f t="shared" si="2"/>
        <v>204480.2</v>
      </c>
      <c r="P29" s="26">
        <f t="shared" si="3"/>
        <v>204480.2</v>
      </c>
      <c r="Q29" s="66">
        <f t="shared" si="4"/>
        <v>3.312325748828825E-4</v>
      </c>
    </row>
    <row r="30" spans="1:17" ht="24" customHeight="1" x14ac:dyDescent="0.3">
      <c r="A30" s="87"/>
      <c r="B30" s="46">
        <v>24</v>
      </c>
      <c r="C30" s="47" t="s">
        <v>25</v>
      </c>
      <c r="D30" s="47" t="s">
        <v>93</v>
      </c>
      <c r="E30" s="50" t="s">
        <v>130</v>
      </c>
      <c r="F30" s="23"/>
      <c r="G30" s="23"/>
      <c r="H30" s="23"/>
      <c r="I30" s="23"/>
      <c r="J30" s="48">
        <v>37557</v>
      </c>
      <c r="K30" s="50">
        <v>72000</v>
      </c>
      <c r="L30" s="50">
        <v>75000</v>
      </c>
      <c r="M30" s="52">
        <v>110000</v>
      </c>
      <c r="N30" s="24">
        <v>88000</v>
      </c>
      <c r="O30" s="26">
        <f t="shared" si="2"/>
        <v>76511.399999999994</v>
      </c>
      <c r="P30" s="26">
        <f t="shared" si="3"/>
        <v>76511.399999999994</v>
      </c>
      <c r="Q30" s="66">
        <f t="shared" si="4"/>
        <v>1.2393898299147875E-4</v>
      </c>
    </row>
    <row r="31" spans="1:17" ht="24" customHeight="1" x14ac:dyDescent="0.3">
      <c r="A31" s="87"/>
      <c r="B31" s="46">
        <v>25</v>
      </c>
      <c r="C31" s="47" t="s">
        <v>23</v>
      </c>
      <c r="D31" s="47" t="s">
        <v>99</v>
      </c>
      <c r="E31" s="50" t="s">
        <v>134</v>
      </c>
      <c r="F31" s="23">
        <v>60000</v>
      </c>
      <c r="G31" s="23">
        <v>60000</v>
      </c>
      <c r="H31" s="23">
        <v>60000</v>
      </c>
      <c r="I31" s="23"/>
      <c r="J31" s="48">
        <v>27839</v>
      </c>
      <c r="K31" s="50">
        <v>58000</v>
      </c>
      <c r="L31" s="50">
        <v>65000</v>
      </c>
      <c r="M31" s="52">
        <v>75000</v>
      </c>
      <c r="N31" s="24">
        <v>70000</v>
      </c>
      <c r="O31" s="26">
        <f t="shared" si="2"/>
        <v>59479.875</v>
      </c>
      <c r="P31" s="26">
        <f t="shared" si="3"/>
        <v>713758.5</v>
      </c>
      <c r="Q31" s="66">
        <f t="shared" si="4"/>
        <v>1.1562002863824657E-3</v>
      </c>
    </row>
    <row r="32" spans="1:17" ht="24" customHeight="1" x14ac:dyDescent="0.3">
      <c r="A32" s="87"/>
      <c r="B32" s="46">
        <v>26</v>
      </c>
      <c r="C32" s="47" t="s">
        <v>31</v>
      </c>
      <c r="D32" s="47" t="s">
        <v>122</v>
      </c>
      <c r="E32" s="50" t="s">
        <v>130</v>
      </c>
      <c r="F32" s="23"/>
      <c r="G32" s="23"/>
      <c r="H32" s="23"/>
      <c r="I32" s="23"/>
      <c r="J32" s="48">
        <v>136262</v>
      </c>
      <c r="K32" s="50">
        <v>295000</v>
      </c>
      <c r="L32" s="50">
        <v>350000</v>
      </c>
      <c r="M32" s="52">
        <v>320000</v>
      </c>
      <c r="N32" s="24">
        <v>31000</v>
      </c>
      <c r="O32" s="26">
        <f t="shared" si="2"/>
        <v>226452.4</v>
      </c>
      <c r="P32" s="26">
        <f t="shared" si="3"/>
        <v>226452.4</v>
      </c>
      <c r="Q32" s="66">
        <f t="shared" si="4"/>
        <v>3.6682481502076217E-4</v>
      </c>
    </row>
    <row r="33" spans="1:17" ht="24" customHeight="1" x14ac:dyDescent="0.3">
      <c r="A33" s="87"/>
      <c r="B33" s="46">
        <v>27</v>
      </c>
      <c r="C33" s="47" t="s">
        <v>28</v>
      </c>
      <c r="D33" s="47" t="s">
        <v>123</v>
      </c>
      <c r="E33" s="50" t="s">
        <v>130</v>
      </c>
      <c r="F33" s="23">
        <v>770000</v>
      </c>
      <c r="G33" s="23">
        <v>800000</v>
      </c>
      <c r="H33" s="23">
        <v>770000</v>
      </c>
      <c r="I33" s="23"/>
      <c r="J33" s="48">
        <v>447056</v>
      </c>
      <c r="K33" s="50">
        <v>770000</v>
      </c>
      <c r="L33" s="50">
        <v>850000</v>
      </c>
      <c r="M33" s="52">
        <v>900000</v>
      </c>
      <c r="N33" s="24">
        <v>1300000</v>
      </c>
      <c r="O33" s="26">
        <f t="shared" si="2"/>
        <v>825882</v>
      </c>
      <c r="P33" s="26">
        <f t="shared" si="3"/>
        <v>825882</v>
      </c>
      <c r="Q33" s="66">
        <f t="shared" si="4"/>
        <v>1.3378264565929844E-3</v>
      </c>
    </row>
    <row r="34" spans="1:17" ht="24" customHeight="1" x14ac:dyDescent="0.3">
      <c r="A34" s="87"/>
      <c r="B34" s="46">
        <v>28</v>
      </c>
      <c r="C34" s="47" t="s">
        <v>21</v>
      </c>
      <c r="D34" s="47" t="s">
        <v>100</v>
      </c>
      <c r="E34" s="50" t="s">
        <v>130</v>
      </c>
      <c r="F34" s="23">
        <v>664000</v>
      </c>
      <c r="G34" s="23"/>
      <c r="H34" s="23">
        <v>664000</v>
      </c>
      <c r="I34" s="23"/>
      <c r="J34" s="48">
        <v>387598</v>
      </c>
      <c r="K34" s="50">
        <v>660000</v>
      </c>
      <c r="L34" s="50">
        <v>750000</v>
      </c>
      <c r="M34" s="52">
        <v>800000</v>
      </c>
      <c r="N34" s="24">
        <v>1100000</v>
      </c>
      <c r="O34" s="26">
        <f t="shared" si="2"/>
        <v>717942.57142857148</v>
      </c>
      <c r="P34" s="26">
        <f t="shared" si="3"/>
        <v>717942.57142857148</v>
      </c>
      <c r="Q34" s="66">
        <f t="shared" si="4"/>
        <v>1.1629779634034175E-3</v>
      </c>
    </row>
    <row r="35" spans="1:17" ht="24" customHeight="1" x14ac:dyDescent="0.3">
      <c r="A35" s="87"/>
      <c r="B35" s="46">
        <v>29</v>
      </c>
      <c r="C35" s="47" t="s">
        <v>27</v>
      </c>
      <c r="D35" s="47" t="s">
        <v>124</v>
      </c>
      <c r="E35" s="50" t="s">
        <v>130</v>
      </c>
      <c r="F35" s="23">
        <v>276000</v>
      </c>
      <c r="G35" s="23">
        <v>280000</v>
      </c>
      <c r="H35" s="23">
        <v>276000</v>
      </c>
      <c r="I35" s="23"/>
      <c r="J35" s="48">
        <v>103857</v>
      </c>
      <c r="K35" s="50">
        <v>270000</v>
      </c>
      <c r="L35" s="50">
        <v>250000</v>
      </c>
      <c r="M35" s="52">
        <v>300000</v>
      </c>
      <c r="N35" s="24">
        <v>300000</v>
      </c>
      <c r="O35" s="26">
        <f t="shared" si="2"/>
        <v>256982.125</v>
      </c>
      <c r="P35" s="26">
        <f t="shared" si="3"/>
        <v>256982.125</v>
      </c>
      <c r="Q35" s="66">
        <f t="shared" si="4"/>
        <v>4.162791847945413E-4</v>
      </c>
    </row>
    <row r="36" spans="1:17" ht="24" customHeight="1" x14ac:dyDescent="0.3">
      <c r="A36" s="87"/>
      <c r="B36" s="46">
        <v>30</v>
      </c>
      <c r="C36" s="49" t="s">
        <v>29</v>
      </c>
      <c r="D36" s="49" t="s">
        <v>93</v>
      </c>
      <c r="E36" s="50" t="s">
        <v>130</v>
      </c>
      <c r="F36" s="23"/>
      <c r="G36" s="23"/>
      <c r="H36" s="23"/>
      <c r="I36" s="23"/>
      <c r="J36" s="50">
        <v>45461</v>
      </c>
      <c r="K36" s="50">
        <v>96000</v>
      </c>
      <c r="L36" s="50">
        <v>80000</v>
      </c>
      <c r="M36" s="52">
        <v>150000</v>
      </c>
      <c r="N36" s="24">
        <v>110000</v>
      </c>
      <c r="O36" s="26">
        <f t="shared" si="2"/>
        <v>96292.2</v>
      </c>
      <c r="P36" s="26">
        <f t="shared" si="3"/>
        <v>96292.2</v>
      </c>
      <c r="Q36" s="66">
        <f t="shared" si="4"/>
        <v>1.5598142679407344E-4</v>
      </c>
    </row>
    <row r="37" spans="1:17" ht="24" customHeight="1" x14ac:dyDescent="0.3">
      <c r="A37" s="87"/>
      <c r="B37" s="46">
        <v>31</v>
      </c>
      <c r="C37" s="49" t="s">
        <v>24</v>
      </c>
      <c r="D37" s="49" t="s">
        <v>101</v>
      </c>
      <c r="E37" s="50" t="s">
        <v>135</v>
      </c>
      <c r="F37" s="23"/>
      <c r="G37" s="23"/>
      <c r="H37" s="23"/>
      <c r="I37" s="23">
        <v>76000</v>
      </c>
      <c r="J37" s="50">
        <v>65132</v>
      </c>
      <c r="K37" s="50">
        <v>78000</v>
      </c>
      <c r="L37" s="50">
        <v>70000</v>
      </c>
      <c r="M37" s="52">
        <v>110000</v>
      </c>
      <c r="N37" s="24">
        <v>88000</v>
      </c>
      <c r="O37" s="26">
        <f t="shared" si="2"/>
        <v>81188.666666666672</v>
      </c>
      <c r="P37" s="26">
        <f t="shared" si="3"/>
        <v>243566</v>
      </c>
      <c r="Q37" s="66">
        <f t="shared" si="4"/>
        <v>3.9454672547231543E-4</v>
      </c>
    </row>
    <row r="38" spans="1:17" ht="24" customHeight="1" x14ac:dyDescent="0.3">
      <c r="A38" s="95"/>
      <c r="B38" s="46">
        <v>32</v>
      </c>
      <c r="C38" s="47" t="s">
        <v>19</v>
      </c>
      <c r="D38" s="47" t="s">
        <v>102</v>
      </c>
      <c r="E38" s="50" t="s">
        <v>130</v>
      </c>
      <c r="F38" s="23">
        <v>36000</v>
      </c>
      <c r="G38" s="23"/>
      <c r="H38" s="23">
        <v>36000</v>
      </c>
      <c r="I38" s="23">
        <v>50000</v>
      </c>
      <c r="J38" s="48">
        <v>22572</v>
      </c>
      <c r="K38" s="50">
        <v>42000</v>
      </c>
      <c r="L38" s="50">
        <v>55000</v>
      </c>
      <c r="M38" s="52">
        <v>60000</v>
      </c>
      <c r="N38" s="24">
        <v>62000</v>
      </c>
      <c r="O38" s="26">
        <f t="shared" si="2"/>
        <v>45446.5</v>
      </c>
      <c r="P38" s="26">
        <f t="shared" si="3"/>
        <v>45446.5</v>
      </c>
      <c r="Q38" s="66">
        <f t="shared" si="4"/>
        <v>7.3617696062576809E-5</v>
      </c>
    </row>
    <row r="39" spans="1:17" ht="24" customHeight="1" x14ac:dyDescent="0.3">
      <c r="A39" s="86" t="s">
        <v>143</v>
      </c>
      <c r="B39" s="46">
        <v>33</v>
      </c>
      <c r="C39" s="47" t="s">
        <v>70</v>
      </c>
      <c r="D39" s="47" t="s">
        <v>71</v>
      </c>
      <c r="E39" s="50">
        <v>431</v>
      </c>
      <c r="F39" s="23">
        <v>39000</v>
      </c>
      <c r="G39" s="23"/>
      <c r="H39" s="23">
        <v>39000</v>
      </c>
      <c r="I39" s="23"/>
      <c r="J39" s="48">
        <v>41112</v>
      </c>
      <c r="K39" s="50">
        <v>41000</v>
      </c>
      <c r="L39" s="50">
        <v>35000</v>
      </c>
      <c r="M39" s="52">
        <v>47000</v>
      </c>
      <c r="N39" s="24">
        <v>43000</v>
      </c>
      <c r="O39" s="26">
        <f t="shared" ref="O39:O65" si="5">AVERAGE(J39,K39,L39,M39,N39,F39:I39)</f>
        <v>40730.285714285717</v>
      </c>
      <c r="P39" s="26">
        <f t="shared" ref="P39:P66" si="6">O39*E39</f>
        <v>17554753.142857146</v>
      </c>
      <c r="Q39" s="66">
        <f t="shared" si="4"/>
        <v>2.8436523853859426E-2</v>
      </c>
    </row>
    <row r="40" spans="1:17" ht="24" customHeight="1" x14ac:dyDescent="0.3">
      <c r="A40" s="87"/>
      <c r="B40" s="46">
        <v>34</v>
      </c>
      <c r="C40" s="49" t="s">
        <v>60</v>
      </c>
      <c r="D40" s="49" t="s">
        <v>61</v>
      </c>
      <c r="E40" s="50">
        <v>1369</v>
      </c>
      <c r="F40" s="23"/>
      <c r="G40" s="23">
        <v>35000</v>
      </c>
      <c r="H40" s="23"/>
      <c r="I40" s="23"/>
      <c r="J40" s="50">
        <v>16745</v>
      </c>
      <c r="K40" s="50">
        <v>24000</v>
      </c>
      <c r="L40" s="50">
        <v>28000</v>
      </c>
      <c r="M40" s="52">
        <v>27000</v>
      </c>
      <c r="N40" s="24">
        <v>50000</v>
      </c>
      <c r="O40" s="26">
        <f t="shared" si="5"/>
        <v>30124.166666666668</v>
      </c>
      <c r="P40" s="26">
        <f t="shared" si="6"/>
        <v>41239984.166666672</v>
      </c>
      <c r="Q40" s="66">
        <f t="shared" si="4"/>
        <v>6.6803661888311466E-2</v>
      </c>
    </row>
    <row r="41" spans="1:17" ht="24" customHeight="1" x14ac:dyDescent="0.3">
      <c r="A41" s="87"/>
      <c r="B41" s="46">
        <v>35</v>
      </c>
      <c r="C41" s="47" t="s">
        <v>58</v>
      </c>
      <c r="D41" s="47" t="s">
        <v>59</v>
      </c>
      <c r="E41" s="50">
        <v>1225</v>
      </c>
      <c r="F41" s="23">
        <v>3100</v>
      </c>
      <c r="G41" s="23">
        <v>3000</v>
      </c>
      <c r="H41" s="23">
        <v>3100</v>
      </c>
      <c r="I41" s="23"/>
      <c r="J41" s="48">
        <v>2204</v>
      </c>
      <c r="K41" s="50">
        <v>3800</v>
      </c>
      <c r="L41" s="50">
        <v>3500</v>
      </c>
      <c r="M41" s="52">
        <v>3500</v>
      </c>
      <c r="N41" s="24">
        <v>6000</v>
      </c>
      <c r="O41" s="26">
        <f t="shared" si="5"/>
        <v>3525.5</v>
      </c>
      <c r="P41" s="26">
        <f t="shared" si="6"/>
        <v>4318737.5</v>
      </c>
      <c r="Q41" s="66">
        <f t="shared" si="4"/>
        <v>6.9958193623062903E-3</v>
      </c>
    </row>
    <row r="42" spans="1:17" ht="24" customHeight="1" x14ac:dyDescent="0.3">
      <c r="A42" s="87"/>
      <c r="B42" s="46">
        <v>36</v>
      </c>
      <c r="C42" s="47" t="s">
        <v>65</v>
      </c>
      <c r="D42" s="47" t="s">
        <v>66</v>
      </c>
      <c r="E42" s="50">
        <v>1259</v>
      </c>
      <c r="F42" s="23">
        <v>10300</v>
      </c>
      <c r="G42" s="23"/>
      <c r="H42" s="23">
        <v>10300</v>
      </c>
      <c r="I42" s="23"/>
      <c r="J42" s="48">
        <v>9765</v>
      </c>
      <c r="K42" s="50">
        <v>13000</v>
      </c>
      <c r="L42" s="50">
        <v>10000</v>
      </c>
      <c r="M42" s="52">
        <v>13000</v>
      </c>
      <c r="N42" s="24">
        <v>16000</v>
      </c>
      <c r="O42" s="26">
        <f t="shared" si="5"/>
        <v>11766.428571428571</v>
      </c>
      <c r="P42" s="26">
        <f t="shared" si="6"/>
        <v>14813933.571428571</v>
      </c>
      <c r="Q42" s="66">
        <f t="shared" si="4"/>
        <v>2.3996735923616373E-2</v>
      </c>
    </row>
    <row r="43" spans="1:17" ht="24" customHeight="1" x14ac:dyDescent="0.3">
      <c r="A43" s="87"/>
      <c r="B43" s="46">
        <v>37</v>
      </c>
      <c r="C43" s="47" t="s">
        <v>67</v>
      </c>
      <c r="D43" s="47" t="s">
        <v>66</v>
      </c>
      <c r="E43" s="50">
        <v>1094</v>
      </c>
      <c r="F43" s="23">
        <v>3300</v>
      </c>
      <c r="G43" s="23">
        <v>3300</v>
      </c>
      <c r="H43" s="23">
        <v>3300</v>
      </c>
      <c r="I43" s="23"/>
      <c r="J43" s="48">
        <v>2791</v>
      </c>
      <c r="K43" s="50">
        <v>3600</v>
      </c>
      <c r="L43" s="50">
        <v>3800</v>
      </c>
      <c r="M43" s="52">
        <v>4000</v>
      </c>
      <c r="N43" s="24">
        <v>3000</v>
      </c>
      <c r="O43" s="26">
        <f t="shared" si="5"/>
        <v>3386.375</v>
      </c>
      <c r="P43" s="26">
        <f t="shared" si="6"/>
        <v>3704694.25</v>
      </c>
      <c r="Q43" s="66">
        <f t="shared" si="4"/>
        <v>6.001145419367299E-3</v>
      </c>
    </row>
    <row r="44" spans="1:17" ht="24" customHeight="1" x14ac:dyDescent="0.3">
      <c r="A44" s="87"/>
      <c r="B44" s="46">
        <v>38</v>
      </c>
      <c r="C44" s="47" t="s">
        <v>54</v>
      </c>
      <c r="D44" s="47" t="s">
        <v>55</v>
      </c>
      <c r="E44" s="50">
        <v>2</v>
      </c>
      <c r="F44" s="23">
        <v>11500</v>
      </c>
      <c r="G44" s="23">
        <v>16000</v>
      </c>
      <c r="H44" s="23">
        <v>11500</v>
      </c>
      <c r="I44" s="23"/>
      <c r="J44" s="48">
        <v>9713</v>
      </c>
      <c r="K44" s="50">
        <v>16500</v>
      </c>
      <c r="L44" s="50">
        <v>16000</v>
      </c>
      <c r="M44" s="52">
        <v>15000</v>
      </c>
      <c r="N44" s="24">
        <v>24000</v>
      </c>
      <c r="O44" s="26">
        <f t="shared" si="5"/>
        <v>15026.625</v>
      </c>
      <c r="P44" s="26">
        <f t="shared" si="6"/>
        <v>30053.25</v>
      </c>
      <c r="Q44" s="66">
        <f t="shared" si="4"/>
        <v>4.8682539341701487E-5</v>
      </c>
    </row>
    <row r="45" spans="1:17" ht="24" customHeight="1" x14ac:dyDescent="0.3">
      <c r="A45" s="87"/>
      <c r="B45" s="46">
        <v>39</v>
      </c>
      <c r="C45" s="47" t="s">
        <v>11</v>
      </c>
      <c r="D45" s="47" t="s">
        <v>125</v>
      </c>
      <c r="E45" s="50">
        <v>1060</v>
      </c>
      <c r="F45" s="23">
        <v>55000</v>
      </c>
      <c r="G45" s="23"/>
      <c r="H45" s="23">
        <v>55000</v>
      </c>
      <c r="I45" s="23"/>
      <c r="J45" s="48">
        <v>48751</v>
      </c>
      <c r="K45" s="50">
        <v>60000</v>
      </c>
      <c r="L45" s="50">
        <v>65000</v>
      </c>
      <c r="M45" s="52">
        <v>60000</v>
      </c>
      <c r="N45" s="24">
        <v>57000</v>
      </c>
      <c r="O45" s="26">
        <f t="shared" si="5"/>
        <v>57250.142857142855</v>
      </c>
      <c r="P45" s="26">
        <f t="shared" si="6"/>
        <v>60685151.428571425</v>
      </c>
      <c r="Q45" s="66">
        <f t="shared" si="4"/>
        <v>9.8302422263101014E-2</v>
      </c>
    </row>
    <row r="46" spans="1:17" ht="24" customHeight="1" x14ac:dyDescent="0.3">
      <c r="A46" s="87"/>
      <c r="B46" s="46">
        <v>40</v>
      </c>
      <c r="C46" s="47" t="s">
        <v>52</v>
      </c>
      <c r="D46" s="47" t="s">
        <v>53</v>
      </c>
      <c r="E46" s="50">
        <v>1</v>
      </c>
      <c r="F46" s="23">
        <v>60</v>
      </c>
      <c r="G46" s="23"/>
      <c r="H46" s="23">
        <v>60</v>
      </c>
      <c r="I46" s="23"/>
      <c r="J46" s="48">
        <v>24</v>
      </c>
      <c r="K46" s="50">
        <v>90</v>
      </c>
      <c r="L46" s="50">
        <v>100</v>
      </c>
      <c r="M46" s="52">
        <v>300</v>
      </c>
      <c r="N46" s="24">
        <v>130</v>
      </c>
      <c r="O46" s="26">
        <f t="shared" si="5"/>
        <v>109.14285714285714</v>
      </c>
      <c r="P46" s="26">
        <f t="shared" si="6"/>
        <v>109.14285714285714</v>
      </c>
      <c r="Q46" s="66">
        <f t="shared" si="4"/>
        <v>1.7679789828796711E-7</v>
      </c>
    </row>
    <row r="47" spans="1:17" ht="24" customHeight="1" x14ac:dyDescent="0.3">
      <c r="A47" s="87"/>
      <c r="B47" s="46">
        <v>41</v>
      </c>
      <c r="C47" s="47" t="s">
        <v>51</v>
      </c>
      <c r="D47" s="47" t="s">
        <v>103</v>
      </c>
      <c r="E47" s="50">
        <v>1</v>
      </c>
      <c r="F47" s="23">
        <v>1800</v>
      </c>
      <c r="G47" s="23">
        <v>2500</v>
      </c>
      <c r="H47" s="23">
        <v>1800</v>
      </c>
      <c r="I47" s="23"/>
      <c r="J47" s="48">
        <v>896</v>
      </c>
      <c r="K47" s="50">
        <v>2200</v>
      </c>
      <c r="L47" s="50">
        <v>2000</v>
      </c>
      <c r="M47" s="52">
        <v>3000</v>
      </c>
      <c r="N47" s="24">
        <v>3600</v>
      </c>
      <c r="O47" s="26">
        <f t="shared" si="5"/>
        <v>2224.5</v>
      </c>
      <c r="P47" s="26">
        <f t="shared" si="6"/>
        <v>2224.5</v>
      </c>
      <c r="Q47" s="66">
        <f t="shared" si="4"/>
        <v>3.6034142319254976E-6</v>
      </c>
    </row>
    <row r="48" spans="1:17" ht="24" customHeight="1" x14ac:dyDescent="0.3">
      <c r="A48" s="87"/>
      <c r="B48" s="46">
        <v>42</v>
      </c>
      <c r="C48" s="47" t="s">
        <v>126</v>
      </c>
      <c r="D48" s="47" t="s">
        <v>127</v>
      </c>
      <c r="E48" s="50">
        <v>961</v>
      </c>
      <c r="F48" s="23">
        <v>10800</v>
      </c>
      <c r="G48" s="23">
        <v>11000</v>
      </c>
      <c r="H48" s="23">
        <v>10800</v>
      </c>
      <c r="I48" s="23"/>
      <c r="J48" s="48">
        <v>4056</v>
      </c>
      <c r="K48" s="50">
        <v>9900</v>
      </c>
      <c r="L48" s="50">
        <v>6500</v>
      </c>
      <c r="M48" s="52">
        <v>9000</v>
      </c>
      <c r="N48" s="24">
        <v>9000</v>
      </c>
      <c r="O48" s="26">
        <f t="shared" si="5"/>
        <v>8882</v>
      </c>
      <c r="P48" s="26">
        <f t="shared" si="6"/>
        <v>8535602</v>
      </c>
      <c r="Q48" s="66">
        <f t="shared" si="4"/>
        <v>1.3826617093662279E-2</v>
      </c>
    </row>
    <row r="49" spans="1:17" ht="24" customHeight="1" x14ac:dyDescent="0.3">
      <c r="A49" s="87"/>
      <c r="B49" s="46">
        <v>43</v>
      </c>
      <c r="C49" s="47" t="s">
        <v>104</v>
      </c>
      <c r="D49" s="47" t="s">
        <v>105</v>
      </c>
      <c r="E49" s="50">
        <v>1125</v>
      </c>
      <c r="F49" s="23">
        <v>24000</v>
      </c>
      <c r="G49" s="23">
        <v>24000</v>
      </c>
      <c r="H49" s="23">
        <v>24000</v>
      </c>
      <c r="I49" s="23"/>
      <c r="J49" s="48">
        <v>33284</v>
      </c>
      <c r="K49" s="50">
        <v>33000</v>
      </c>
      <c r="L49" s="50">
        <v>22000</v>
      </c>
      <c r="M49" s="52">
        <v>37000</v>
      </c>
      <c r="N49" s="24">
        <v>34000</v>
      </c>
      <c r="O49" s="26">
        <f t="shared" si="5"/>
        <v>28910.5</v>
      </c>
      <c r="P49" s="26">
        <f t="shared" si="6"/>
        <v>32524312.5</v>
      </c>
      <c r="Q49" s="66">
        <f t="shared" si="4"/>
        <v>5.2685354257627492E-2</v>
      </c>
    </row>
    <row r="50" spans="1:17" ht="24" customHeight="1" x14ac:dyDescent="0.3">
      <c r="A50" s="87"/>
      <c r="B50" s="46">
        <v>44</v>
      </c>
      <c r="C50" s="47" t="s">
        <v>10</v>
      </c>
      <c r="D50" s="47" t="s">
        <v>128</v>
      </c>
      <c r="E50" s="48">
        <v>1163</v>
      </c>
      <c r="F50" s="23"/>
      <c r="G50" s="23">
        <v>22000</v>
      </c>
      <c r="H50" s="23"/>
      <c r="I50" s="23"/>
      <c r="J50" s="48">
        <v>15044</v>
      </c>
      <c r="K50" s="48">
        <v>24000</v>
      </c>
      <c r="L50" s="48">
        <v>25000</v>
      </c>
      <c r="M50" s="52">
        <v>30000</v>
      </c>
      <c r="N50" s="24">
        <v>40000</v>
      </c>
      <c r="O50" s="26">
        <f t="shared" si="5"/>
        <v>26007.333333333332</v>
      </c>
      <c r="P50" s="26">
        <f t="shared" si="6"/>
        <v>30246528.666666664</v>
      </c>
      <c r="Q50" s="66">
        <f t="shared" si="4"/>
        <v>4.8995626821222382E-2</v>
      </c>
    </row>
    <row r="51" spans="1:17" ht="24" customHeight="1" x14ac:dyDescent="0.3">
      <c r="A51" s="87"/>
      <c r="B51" s="46">
        <v>45</v>
      </c>
      <c r="C51" s="47" t="s">
        <v>63</v>
      </c>
      <c r="D51" s="47" t="s">
        <v>64</v>
      </c>
      <c r="E51" s="48">
        <v>425</v>
      </c>
      <c r="F51" s="23"/>
      <c r="G51" s="23"/>
      <c r="H51" s="23"/>
      <c r="I51" s="23"/>
      <c r="J51" s="48">
        <v>16582</v>
      </c>
      <c r="K51" s="48">
        <v>20600</v>
      </c>
      <c r="L51" s="48">
        <v>26000</v>
      </c>
      <c r="M51" s="52">
        <v>17000</v>
      </c>
      <c r="N51" s="24">
        <v>23000</v>
      </c>
      <c r="O51" s="26">
        <f t="shared" si="5"/>
        <v>20636.400000000001</v>
      </c>
      <c r="P51" s="26">
        <f t="shared" si="6"/>
        <v>8770470</v>
      </c>
      <c r="Q51" s="66">
        <f t="shared" si="4"/>
        <v>1.420707413741318E-2</v>
      </c>
    </row>
    <row r="52" spans="1:17" ht="24" customHeight="1" x14ac:dyDescent="0.3">
      <c r="A52" s="87"/>
      <c r="B52" s="46">
        <v>46</v>
      </c>
      <c r="C52" s="49" t="s">
        <v>45</v>
      </c>
      <c r="D52" s="49" t="s">
        <v>46</v>
      </c>
      <c r="E52" s="50">
        <v>3425</v>
      </c>
      <c r="F52" s="23">
        <v>1000</v>
      </c>
      <c r="G52" s="23">
        <v>1000</v>
      </c>
      <c r="H52" s="23">
        <v>1000</v>
      </c>
      <c r="I52" s="23">
        <v>2000</v>
      </c>
      <c r="J52" s="50">
        <v>443</v>
      </c>
      <c r="K52" s="50">
        <v>900</v>
      </c>
      <c r="L52" s="50">
        <v>1000</v>
      </c>
      <c r="M52" s="52">
        <v>2000</v>
      </c>
      <c r="N52" s="24">
        <v>1500</v>
      </c>
      <c r="O52" s="26">
        <f t="shared" si="5"/>
        <v>1204.7777777777778</v>
      </c>
      <c r="P52" s="26">
        <f t="shared" si="6"/>
        <v>4126363.888888889</v>
      </c>
      <c r="Q52" s="66">
        <f t="shared" si="4"/>
        <v>6.684197960586947E-3</v>
      </c>
    </row>
    <row r="53" spans="1:17" ht="24" customHeight="1" x14ac:dyDescent="0.3">
      <c r="A53" s="87"/>
      <c r="B53" s="46">
        <v>47</v>
      </c>
      <c r="C53" s="47" t="s">
        <v>36</v>
      </c>
      <c r="D53" s="47" t="s">
        <v>37</v>
      </c>
      <c r="E53" s="48">
        <v>3517</v>
      </c>
      <c r="F53" s="23">
        <v>1500</v>
      </c>
      <c r="G53" s="23">
        <v>1500</v>
      </c>
      <c r="H53" s="23">
        <v>1500</v>
      </c>
      <c r="I53" s="23"/>
      <c r="J53" s="48">
        <v>896</v>
      </c>
      <c r="K53" s="48">
        <v>1650</v>
      </c>
      <c r="L53" s="48">
        <v>1800</v>
      </c>
      <c r="M53" s="52">
        <v>2300</v>
      </c>
      <c r="N53" s="24">
        <v>3000</v>
      </c>
      <c r="O53" s="26">
        <f t="shared" si="5"/>
        <v>1768.25</v>
      </c>
      <c r="P53" s="26">
        <f t="shared" si="6"/>
        <v>6218935.25</v>
      </c>
      <c r="Q53" s="66">
        <f t="shared" si="4"/>
        <v>1.0073904152516588E-2</v>
      </c>
    </row>
    <row r="54" spans="1:17" ht="24" customHeight="1" x14ac:dyDescent="0.3">
      <c r="A54" s="87"/>
      <c r="B54" s="46">
        <v>48</v>
      </c>
      <c r="C54" s="47" t="s">
        <v>56</v>
      </c>
      <c r="D54" s="47" t="s">
        <v>57</v>
      </c>
      <c r="E54" s="48">
        <v>425</v>
      </c>
      <c r="F54" s="23">
        <v>23000</v>
      </c>
      <c r="G54" s="23">
        <v>22000</v>
      </c>
      <c r="H54" s="23">
        <v>23000</v>
      </c>
      <c r="I54" s="23"/>
      <c r="J54" s="48">
        <v>16549</v>
      </c>
      <c r="K54" s="48">
        <v>22000</v>
      </c>
      <c r="L54" s="48">
        <v>23000</v>
      </c>
      <c r="M54" s="52">
        <v>25000</v>
      </c>
      <c r="N54" s="24">
        <v>44000</v>
      </c>
      <c r="O54" s="26">
        <f t="shared" si="5"/>
        <v>24818.625</v>
      </c>
      <c r="P54" s="26">
        <f t="shared" si="6"/>
        <v>10547915.625</v>
      </c>
      <c r="Q54" s="66">
        <f t="shared" si="4"/>
        <v>1.7086315702528356E-2</v>
      </c>
    </row>
    <row r="55" spans="1:17" ht="24" customHeight="1" x14ac:dyDescent="0.3">
      <c r="A55" s="87"/>
      <c r="B55" s="46">
        <v>49</v>
      </c>
      <c r="C55" s="47" t="s">
        <v>32</v>
      </c>
      <c r="D55" s="47" t="s">
        <v>33</v>
      </c>
      <c r="E55" s="48">
        <v>3</v>
      </c>
      <c r="F55" s="23">
        <v>8000</v>
      </c>
      <c r="G55" s="23"/>
      <c r="H55" s="23">
        <v>8000</v>
      </c>
      <c r="I55" s="23"/>
      <c r="J55" s="48">
        <v>4280</v>
      </c>
      <c r="K55" s="48">
        <v>8800</v>
      </c>
      <c r="L55" s="48">
        <v>9800</v>
      </c>
      <c r="M55" s="52">
        <v>9500</v>
      </c>
      <c r="N55" s="24">
        <v>14000</v>
      </c>
      <c r="O55" s="26">
        <f t="shared" si="5"/>
        <v>8911.4285714285706</v>
      </c>
      <c r="P55" s="26">
        <f t="shared" si="6"/>
        <v>26734.28571428571</v>
      </c>
      <c r="Q55" s="66">
        <f t="shared" si="4"/>
        <v>4.3306228646086597E-5</v>
      </c>
    </row>
    <row r="56" spans="1:17" ht="24" customHeight="1" x14ac:dyDescent="0.3">
      <c r="A56" s="87"/>
      <c r="B56" s="46">
        <v>50</v>
      </c>
      <c r="C56" s="51" t="s">
        <v>106</v>
      </c>
      <c r="D56" s="49" t="s">
        <v>38</v>
      </c>
      <c r="E56" s="50">
        <v>1198</v>
      </c>
      <c r="F56" s="23">
        <v>8000</v>
      </c>
      <c r="G56" s="23">
        <v>8800</v>
      </c>
      <c r="H56" s="23">
        <v>8000</v>
      </c>
      <c r="I56" s="23"/>
      <c r="J56" s="48">
        <v>5186</v>
      </c>
      <c r="K56" s="50">
        <v>9000</v>
      </c>
      <c r="L56" s="50">
        <v>9000</v>
      </c>
      <c r="M56" s="52">
        <v>10000</v>
      </c>
      <c r="N56" s="24">
        <v>14000</v>
      </c>
      <c r="O56" s="26">
        <f t="shared" si="5"/>
        <v>8998.25</v>
      </c>
      <c r="P56" s="26">
        <f t="shared" si="6"/>
        <v>10779903.5</v>
      </c>
      <c r="Q56" s="66">
        <f t="shared" si="4"/>
        <v>1.7462107300824221E-2</v>
      </c>
    </row>
    <row r="57" spans="1:17" ht="24" customHeight="1" x14ac:dyDescent="0.3">
      <c r="A57" s="87"/>
      <c r="B57" s="46">
        <v>51</v>
      </c>
      <c r="C57" s="47" t="s">
        <v>107</v>
      </c>
      <c r="D57" s="47" t="s">
        <v>129</v>
      </c>
      <c r="E57" s="50">
        <v>185</v>
      </c>
      <c r="F57" s="23"/>
      <c r="G57" s="23"/>
      <c r="H57" s="23"/>
      <c r="I57" s="23"/>
      <c r="J57" s="48">
        <v>83210</v>
      </c>
      <c r="K57" s="50">
        <v>88000</v>
      </c>
      <c r="L57" s="50">
        <v>65000</v>
      </c>
      <c r="M57" s="52">
        <v>80000</v>
      </c>
      <c r="N57" s="24">
        <v>78000</v>
      </c>
      <c r="O57" s="26">
        <f t="shared" si="5"/>
        <v>78842</v>
      </c>
      <c r="P57" s="26">
        <f t="shared" si="6"/>
        <v>14585770</v>
      </c>
      <c r="Q57" s="66">
        <f t="shared" si="4"/>
        <v>2.3627139223012794E-2</v>
      </c>
    </row>
    <row r="58" spans="1:17" ht="24" customHeight="1" x14ac:dyDescent="0.3">
      <c r="A58" s="87"/>
      <c r="B58" s="46">
        <v>52</v>
      </c>
      <c r="C58" s="47" t="s">
        <v>62</v>
      </c>
      <c r="D58" s="47" t="s">
        <v>57</v>
      </c>
      <c r="E58" s="48">
        <v>1148</v>
      </c>
      <c r="F58" s="23">
        <v>7500</v>
      </c>
      <c r="G58" s="23">
        <v>7700</v>
      </c>
      <c r="H58" s="23">
        <v>7500</v>
      </c>
      <c r="I58" s="23"/>
      <c r="J58" s="48">
        <v>4835</v>
      </c>
      <c r="K58" s="48">
        <v>8000</v>
      </c>
      <c r="L58" s="48">
        <v>9000</v>
      </c>
      <c r="M58" s="52">
        <v>9000</v>
      </c>
      <c r="N58" s="24">
        <v>14000</v>
      </c>
      <c r="O58" s="26">
        <f t="shared" si="5"/>
        <v>8441.875</v>
      </c>
      <c r="P58" s="26">
        <f t="shared" si="6"/>
        <v>9691272.5</v>
      </c>
      <c r="Q58" s="66">
        <f t="shared" si="4"/>
        <v>1.569866003684792E-2</v>
      </c>
    </row>
    <row r="59" spans="1:17" ht="24" customHeight="1" x14ac:dyDescent="0.3">
      <c r="A59" s="87"/>
      <c r="B59" s="46">
        <v>53</v>
      </c>
      <c r="C59" s="47" t="s">
        <v>39</v>
      </c>
      <c r="D59" s="47" t="s">
        <v>40</v>
      </c>
      <c r="E59" s="48">
        <v>1</v>
      </c>
      <c r="F59" s="23">
        <v>1000</v>
      </c>
      <c r="G59" s="23">
        <v>1100</v>
      </c>
      <c r="H59" s="23">
        <v>1000</v>
      </c>
      <c r="I59" s="23"/>
      <c r="J59" s="48">
        <v>548</v>
      </c>
      <c r="K59" s="48">
        <v>1500</v>
      </c>
      <c r="L59" s="48">
        <v>5000</v>
      </c>
      <c r="M59" s="52">
        <v>1200</v>
      </c>
      <c r="N59" s="24">
        <v>2200</v>
      </c>
      <c r="O59" s="26">
        <f t="shared" si="5"/>
        <v>1693.5</v>
      </c>
      <c r="P59" s="26">
        <f t="shared" si="6"/>
        <v>1693.5</v>
      </c>
      <c r="Q59" s="66">
        <f t="shared" si="4"/>
        <v>2.7432600592339087E-6</v>
      </c>
    </row>
    <row r="60" spans="1:17" ht="24" customHeight="1" x14ac:dyDescent="0.3">
      <c r="A60" s="87"/>
      <c r="B60" s="46">
        <v>54</v>
      </c>
      <c r="C60" s="47" t="s">
        <v>68</v>
      </c>
      <c r="D60" s="47" t="s">
        <v>69</v>
      </c>
      <c r="E60" s="50">
        <v>1145</v>
      </c>
      <c r="F60" s="23">
        <v>28000</v>
      </c>
      <c r="G60" s="23">
        <v>25000</v>
      </c>
      <c r="H60" s="23">
        <v>28000</v>
      </c>
      <c r="I60" s="23"/>
      <c r="J60" s="48">
        <v>23981</v>
      </c>
      <c r="K60" s="50">
        <v>25000</v>
      </c>
      <c r="L60" s="50">
        <v>18000</v>
      </c>
      <c r="M60" s="52">
        <v>30000</v>
      </c>
      <c r="N60" s="24">
        <v>30000</v>
      </c>
      <c r="O60" s="26">
        <f t="shared" si="5"/>
        <v>25997.625</v>
      </c>
      <c r="P60" s="26">
        <f t="shared" si="6"/>
        <v>29767280.625</v>
      </c>
      <c r="Q60" s="66">
        <f t="shared" si="4"/>
        <v>4.8219304405414755E-2</v>
      </c>
    </row>
    <row r="61" spans="1:17" ht="24" customHeight="1" x14ac:dyDescent="0.3">
      <c r="A61" s="87"/>
      <c r="B61" s="46">
        <v>55</v>
      </c>
      <c r="C61" s="47" t="s">
        <v>34</v>
      </c>
      <c r="D61" s="47" t="s">
        <v>35</v>
      </c>
      <c r="E61" s="50">
        <v>1208</v>
      </c>
      <c r="F61" s="23">
        <v>4400</v>
      </c>
      <c r="G61" s="23">
        <v>4900</v>
      </c>
      <c r="H61" s="23">
        <v>4400</v>
      </c>
      <c r="I61" s="23"/>
      <c r="J61" s="48">
        <v>2929</v>
      </c>
      <c r="K61" s="50">
        <v>5000</v>
      </c>
      <c r="L61" s="50">
        <v>4500</v>
      </c>
      <c r="M61" s="52">
        <v>5500</v>
      </c>
      <c r="N61" s="24">
        <v>7700</v>
      </c>
      <c r="O61" s="26">
        <f t="shared" si="5"/>
        <v>4916.125</v>
      </c>
      <c r="P61" s="26">
        <f t="shared" si="6"/>
        <v>5938679</v>
      </c>
      <c r="Q61" s="66">
        <f t="shared" si="4"/>
        <v>9.6199237704819428E-3</v>
      </c>
    </row>
    <row r="62" spans="1:17" ht="24" customHeight="1" x14ac:dyDescent="0.3">
      <c r="A62" s="87"/>
      <c r="B62" s="46">
        <v>56</v>
      </c>
      <c r="C62" s="47" t="s">
        <v>43</v>
      </c>
      <c r="D62" s="47" t="s">
        <v>44</v>
      </c>
      <c r="E62" s="48">
        <v>22661</v>
      </c>
      <c r="F62" s="23">
        <v>1100</v>
      </c>
      <c r="G62" s="23">
        <v>1100</v>
      </c>
      <c r="H62" s="23">
        <v>1100</v>
      </c>
      <c r="I62" s="23">
        <v>2000</v>
      </c>
      <c r="J62" s="48">
        <v>307</v>
      </c>
      <c r="K62" s="48">
        <v>1000</v>
      </c>
      <c r="L62" s="48">
        <v>850</v>
      </c>
      <c r="M62" s="52">
        <v>1000</v>
      </c>
      <c r="N62" s="24">
        <v>1400</v>
      </c>
      <c r="O62" s="26">
        <f t="shared" si="5"/>
        <v>1095.2222222222222</v>
      </c>
      <c r="P62" s="26">
        <f t="shared" si="6"/>
        <v>24818830.777777776</v>
      </c>
      <c r="Q62" s="66">
        <f t="shared" si="4"/>
        <v>4.0203429105144975E-2</v>
      </c>
    </row>
    <row r="63" spans="1:17" ht="24" customHeight="1" x14ac:dyDescent="0.3">
      <c r="A63" s="87"/>
      <c r="B63" s="46">
        <v>57</v>
      </c>
      <c r="C63" s="47" t="s">
        <v>47</v>
      </c>
      <c r="D63" s="47" t="s">
        <v>48</v>
      </c>
      <c r="E63" s="50">
        <v>146</v>
      </c>
      <c r="F63" s="23">
        <v>1300</v>
      </c>
      <c r="G63" s="23">
        <v>1700</v>
      </c>
      <c r="H63" s="23">
        <v>1300</v>
      </c>
      <c r="I63" s="23"/>
      <c r="J63" s="48">
        <v>892</v>
      </c>
      <c r="K63" s="50">
        <v>1700</v>
      </c>
      <c r="L63" s="50">
        <v>1800</v>
      </c>
      <c r="M63" s="52">
        <v>2000</v>
      </c>
      <c r="N63" s="24">
        <v>2800</v>
      </c>
      <c r="O63" s="26">
        <f t="shared" si="5"/>
        <v>1686.5</v>
      </c>
      <c r="P63" s="26">
        <f t="shared" si="6"/>
        <v>246229</v>
      </c>
      <c r="Q63" s="66">
        <f t="shared" si="4"/>
        <v>3.9886045534402487E-4</v>
      </c>
    </row>
    <row r="64" spans="1:17" ht="24" customHeight="1" x14ac:dyDescent="0.3">
      <c r="A64" s="87"/>
      <c r="B64" s="46">
        <v>58</v>
      </c>
      <c r="C64" s="47" t="s">
        <v>41</v>
      </c>
      <c r="D64" s="47" t="s">
        <v>42</v>
      </c>
      <c r="E64" s="50">
        <v>6848</v>
      </c>
      <c r="F64" s="23">
        <v>1200</v>
      </c>
      <c r="G64" s="23">
        <v>1000</v>
      </c>
      <c r="H64" s="23">
        <v>1200</v>
      </c>
      <c r="I64" s="23"/>
      <c r="J64" s="48">
        <v>443</v>
      </c>
      <c r="K64" s="50">
        <v>1500</v>
      </c>
      <c r="L64" s="50">
        <v>950</v>
      </c>
      <c r="M64" s="52">
        <v>1700</v>
      </c>
      <c r="N64" s="24">
        <v>1400</v>
      </c>
      <c r="O64" s="26">
        <f t="shared" si="5"/>
        <v>1174.125</v>
      </c>
      <c r="P64" s="26">
        <f t="shared" si="6"/>
        <v>8040408</v>
      </c>
      <c r="Q64" s="66">
        <f t="shared" si="4"/>
        <v>1.3024464202152225E-2</v>
      </c>
    </row>
    <row r="65" spans="1:17" ht="24" customHeight="1" thickBot="1" x14ac:dyDescent="0.35">
      <c r="A65" s="88"/>
      <c r="B65" s="53">
        <v>59</v>
      </c>
      <c r="C65" s="54" t="s">
        <v>49</v>
      </c>
      <c r="D65" s="54" t="s">
        <v>50</v>
      </c>
      <c r="E65" s="55">
        <v>2254</v>
      </c>
      <c r="F65" s="23">
        <v>2200</v>
      </c>
      <c r="G65" s="23">
        <v>2500</v>
      </c>
      <c r="H65" s="23">
        <v>2200</v>
      </c>
      <c r="I65" s="23"/>
      <c r="J65" s="55">
        <v>1497</v>
      </c>
      <c r="K65" s="55">
        <v>2500</v>
      </c>
      <c r="L65" s="55">
        <v>3800</v>
      </c>
      <c r="M65" s="56">
        <v>3500</v>
      </c>
      <c r="N65" s="31">
        <v>4000</v>
      </c>
      <c r="O65" s="26">
        <f t="shared" si="5"/>
        <v>2774.625</v>
      </c>
      <c r="P65" s="26">
        <f t="shared" si="6"/>
        <v>6254004.75</v>
      </c>
      <c r="Q65" s="66">
        <f t="shared" si="4"/>
        <v>1.0130712395000971E-2</v>
      </c>
    </row>
    <row r="66" spans="1:17" s="35" customFormat="1" ht="9" customHeight="1" x14ac:dyDescent="0.3">
      <c r="A66" s="4"/>
      <c r="B66" s="5"/>
      <c r="C66" s="4"/>
      <c r="D66" s="4"/>
      <c r="E66" s="4"/>
      <c r="F66" s="23">
        <v>2200</v>
      </c>
      <c r="G66" s="23">
        <v>2500</v>
      </c>
      <c r="H66" s="23">
        <v>2200</v>
      </c>
      <c r="I66" s="23"/>
      <c r="K66" s="36"/>
      <c r="L66" s="36"/>
      <c r="M66" s="36"/>
      <c r="N66" s="36"/>
      <c r="O66" s="36"/>
      <c r="P66" s="26">
        <f t="shared" si="6"/>
        <v>0</v>
      </c>
      <c r="Q66" s="38"/>
    </row>
  </sheetData>
  <mergeCells count="15">
    <mergeCell ref="A1:Q1"/>
    <mergeCell ref="A39:A65"/>
    <mergeCell ref="F3:I3"/>
    <mergeCell ref="A3:A5"/>
    <mergeCell ref="B3:B5"/>
    <mergeCell ref="C3:C5"/>
    <mergeCell ref="D3:D5"/>
    <mergeCell ref="A6:D6"/>
    <mergeCell ref="E3:E5"/>
    <mergeCell ref="K3:N3"/>
    <mergeCell ref="O3:P4"/>
    <mergeCell ref="Q3:Q5"/>
    <mergeCell ref="A7:A18"/>
    <mergeCell ref="A19:A38"/>
    <mergeCell ref="J3:J4"/>
  </mergeCells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65"/>
  <sheetViews>
    <sheetView zoomScale="75" zoomScaleNormal="75" workbookViewId="0">
      <selection activeCell="H15" sqref="H15"/>
    </sheetView>
  </sheetViews>
  <sheetFormatPr defaultRowHeight="16.5" x14ac:dyDescent="0.3"/>
  <cols>
    <col min="1" max="1" width="7.25" style="2" customWidth="1"/>
    <col min="2" max="2" width="5.875" style="2" customWidth="1"/>
    <col min="3" max="3" width="21.875" style="2" customWidth="1"/>
    <col min="4" max="4" width="48.875" style="2" customWidth="1"/>
    <col min="5" max="5" width="14.875" style="2" customWidth="1"/>
    <col min="6" max="6" width="15.625" style="35" customWidth="1"/>
    <col min="7" max="7" width="16.25" style="35" customWidth="1"/>
    <col min="8" max="8" width="15.625" style="36" customWidth="1"/>
    <col min="9" max="9" width="16.25" style="36" customWidth="1"/>
    <col min="10" max="10" width="15.625" style="36" customWidth="1"/>
    <col min="11" max="11" width="16.25" style="36" customWidth="1"/>
    <col min="12" max="12" width="15.625" style="36" customWidth="1"/>
    <col min="13" max="15" width="16.25" style="36" customWidth="1"/>
    <col min="16" max="16" width="15.625" style="36" customWidth="1"/>
    <col min="17" max="17" width="14.625" style="38" customWidth="1"/>
    <col min="18" max="19" width="16.25" style="2" customWidth="1"/>
    <col min="20" max="16384" width="9" style="2"/>
  </cols>
  <sheetData>
    <row r="1" spans="1:20" ht="38.25" customHeight="1" x14ac:dyDescent="0.3">
      <c r="A1" s="96" t="s">
        <v>86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20" ht="18" customHeight="1" thickBot="1" x14ac:dyDescent="0.35">
      <c r="E2" s="3"/>
      <c r="F2" s="2"/>
      <c r="G2" s="6"/>
      <c r="H2" s="7"/>
      <c r="I2" s="7"/>
      <c r="J2" s="8"/>
      <c r="K2" s="8"/>
      <c r="L2" s="7"/>
      <c r="M2" s="7"/>
      <c r="N2" s="7"/>
      <c r="O2" s="7"/>
      <c r="P2" s="9"/>
      <c r="Q2" s="11" t="s">
        <v>88</v>
      </c>
    </row>
    <row r="3" spans="1:20" ht="38.25" customHeight="1" x14ac:dyDescent="0.3">
      <c r="A3" s="97" t="s">
        <v>73</v>
      </c>
      <c r="B3" s="99" t="s">
        <v>72</v>
      </c>
      <c r="C3" s="99" t="s">
        <v>74</v>
      </c>
      <c r="D3" s="99" t="s">
        <v>75</v>
      </c>
      <c r="E3" s="101" t="s">
        <v>76</v>
      </c>
      <c r="F3" s="103" t="s">
        <v>140</v>
      </c>
      <c r="G3" s="103"/>
      <c r="H3" s="103" t="s">
        <v>83</v>
      </c>
      <c r="I3" s="103"/>
      <c r="J3" s="103" t="s">
        <v>111</v>
      </c>
      <c r="K3" s="103"/>
      <c r="L3" s="103" t="s">
        <v>112</v>
      </c>
      <c r="M3" s="103"/>
      <c r="N3" s="103" t="s">
        <v>136</v>
      </c>
      <c r="O3" s="103"/>
      <c r="P3" s="41" t="s">
        <v>141</v>
      </c>
      <c r="Q3" s="118" t="s">
        <v>85</v>
      </c>
      <c r="R3" s="103" t="s">
        <v>142</v>
      </c>
      <c r="S3" s="117"/>
    </row>
    <row r="4" spans="1:20" ht="38.25" customHeight="1" thickBot="1" x14ac:dyDescent="0.35">
      <c r="A4" s="98"/>
      <c r="B4" s="100"/>
      <c r="C4" s="100"/>
      <c r="D4" s="100"/>
      <c r="E4" s="102"/>
      <c r="F4" s="42" t="s">
        <v>77</v>
      </c>
      <c r="G4" s="42" t="s">
        <v>80</v>
      </c>
      <c r="H4" s="42" t="s">
        <v>81</v>
      </c>
      <c r="I4" s="42" t="s">
        <v>80</v>
      </c>
      <c r="J4" s="42" t="s">
        <v>81</v>
      </c>
      <c r="K4" s="42" t="s">
        <v>80</v>
      </c>
      <c r="L4" s="42" t="s">
        <v>81</v>
      </c>
      <c r="M4" s="42" t="s">
        <v>80</v>
      </c>
      <c r="N4" s="42" t="s">
        <v>137</v>
      </c>
      <c r="O4" s="42" t="s">
        <v>138</v>
      </c>
      <c r="P4" s="42" t="s">
        <v>81</v>
      </c>
      <c r="Q4" s="119"/>
      <c r="R4" s="42" t="s">
        <v>137</v>
      </c>
      <c r="S4" s="71" t="s">
        <v>138</v>
      </c>
    </row>
    <row r="5" spans="1:20" ht="24" customHeight="1" thickTop="1" x14ac:dyDescent="0.3">
      <c r="A5" s="93" t="s">
        <v>87</v>
      </c>
      <c r="B5" s="94"/>
      <c r="C5" s="94"/>
      <c r="D5" s="94"/>
      <c r="E5" s="68">
        <f>SUM(E6:E64)</f>
        <v>55915</v>
      </c>
      <c r="F5" s="69">
        <f>SUM(F6:F64)</f>
        <v>4011696</v>
      </c>
      <c r="G5" s="69">
        <f t="shared" ref="G5:M5" si="0">SUM(G6:G64)</f>
        <v>404339039</v>
      </c>
      <c r="H5" s="69">
        <f t="shared" si="0"/>
        <v>6840240</v>
      </c>
      <c r="I5" s="69">
        <f t="shared" si="0"/>
        <v>578545240</v>
      </c>
      <c r="J5" s="69">
        <f t="shared" si="0"/>
        <v>8216400</v>
      </c>
      <c r="K5" s="69">
        <f t="shared" si="0"/>
        <v>603340750</v>
      </c>
      <c r="L5" s="69">
        <f t="shared" si="0"/>
        <v>8526500</v>
      </c>
      <c r="M5" s="69">
        <f t="shared" si="0"/>
        <v>672837200</v>
      </c>
      <c r="N5" s="69">
        <f t="shared" ref="N5:O5" si="1">SUM(N6:N64)</f>
        <v>10174680</v>
      </c>
      <c r="O5" s="69">
        <f t="shared" si="1"/>
        <v>777455380</v>
      </c>
      <c r="P5" s="69">
        <f>SUM(P6:P64)</f>
        <v>7553903.200000003</v>
      </c>
      <c r="Q5" s="70">
        <f>SUM(Q6:Q64)</f>
        <v>0.99999999999999956</v>
      </c>
      <c r="R5" s="72">
        <f>SUM(R6:R64)</f>
        <v>4011696</v>
      </c>
      <c r="S5" s="73">
        <f>SUM(S6:S64)</f>
        <v>322528865</v>
      </c>
    </row>
    <row r="6" spans="1:20" ht="24" customHeight="1" x14ac:dyDescent="0.3">
      <c r="A6" s="86" t="s">
        <v>151</v>
      </c>
      <c r="B6" s="46">
        <v>1</v>
      </c>
      <c r="C6" s="47" t="s">
        <v>9</v>
      </c>
      <c r="D6" s="47" t="s">
        <v>113</v>
      </c>
      <c r="E6" s="48">
        <v>1</v>
      </c>
      <c r="F6" s="48">
        <v>13275</v>
      </c>
      <c r="G6" s="23">
        <f t="shared" ref="G6:G37" si="2">F6*E6</f>
        <v>13275</v>
      </c>
      <c r="H6" s="48">
        <v>24000</v>
      </c>
      <c r="I6" s="24">
        <f t="shared" ref="I6:I37" si="3">H6*E6</f>
        <v>24000</v>
      </c>
      <c r="J6" s="48">
        <v>35000</v>
      </c>
      <c r="K6" s="25">
        <f t="shared" ref="K6:K37" si="4">J6*E6</f>
        <v>35000</v>
      </c>
      <c r="L6" s="52">
        <v>30000</v>
      </c>
      <c r="M6" s="24">
        <f t="shared" ref="M6:M37" si="5">L6*E6</f>
        <v>30000</v>
      </c>
      <c r="N6" s="24">
        <v>37000</v>
      </c>
      <c r="O6" s="24">
        <f t="shared" ref="O6:O37" si="6">N6*E6</f>
        <v>37000</v>
      </c>
      <c r="P6" s="26">
        <f t="shared" ref="P6:P37" si="7">AVERAGE(F6,H6,J6,L6,N6)</f>
        <v>27855</v>
      </c>
      <c r="Q6" s="66">
        <f>P6/$P$5</f>
        <v>3.6874976105068422E-3</v>
      </c>
      <c r="R6" s="74">
        <v>14794</v>
      </c>
      <c r="S6" s="75">
        <f t="shared" ref="S6:S37" si="8">R6*E6</f>
        <v>14794</v>
      </c>
      <c r="T6" s="65"/>
    </row>
    <row r="7" spans="1:20" ht="24" customHeight="1" x14ac:dyDescent="0.3">
      <c r="A7" s="87"/>
      <c r="B7" s="46">
        <v>2</v>
      </c>
      <c r="C7" s="47" t="s">
        <v>4</v>
      </c>
      <c r="D7" s="47" t="s">
        <v>113</v>
      </c>
      <c r="E7" s="48">
        <v>1</v>
      </c>
      <c r="F7" s="48">
        <v>134014</v>
      </c>
      <c r="G7" s="23">
        <f t="shared" si="2"/>
        <v>134014</v>
      </c>
      <c r="H7" s="48">
        <v>240000</v>
      </c>
      <c r="I7" s="24">
        <f t="shared" si="3"/>
        <v>240000</v>
      </c>
      <c r="J7" s="48">
        <v>350000</v>
      </c>
      <c r="K7" s="25">
        <f t="shared" si="4"/>
        <v>350000</v>
      </c>
      <c r="L7" s="52">
        <v>300000</v>
      </c>
      <c r="M7" s="24">
        <f t="shared" si="5"/>
        <v>300000</v>
      </c>
      <c r="N7" s="24">
        <v>370000</v>
      </c>
      <c r="O7" s="24">
        <f t="shared" si="6"/>
        <v>370000</v>
      </c>
      <c r="P7" s="26">
        <f t="shared" si="7"/>
        <v>278802.8</v>
      </c>
      <c r="Q7" s="66">
        <f t="shared" ref="Q7:Q64" si="9">P7/$P$5</f>
        <v>3.6908442247446313E-2</v>
      </c>
      <c r="R7" s="74">
        <v>148066</v>
      </c>
      <c r="S7" s="75">
        <f t="shared" si="8"/>
        <v>148066</v>
      </c>
    </row>
    <row r="8" spans="1:20" ht="24" customHeight="1" x14ac:dyDescent="0.3">
      <c r="A8" s="87"/>
      <c r="B8" s="46">
        <v>3</v>
      </c>
      <c r="C8" s="47" t="s">
        <v>8</v>
      </c>
      <c r="D8" s="47" t="s">
        <v>114</v>
      </c>
      <c r="E8" s="48">
        <v>3</v>
      </c>
      <c r="F8" s="48">
        <v>39883</v>
      </c>
      <c r="G8" s="23">
        <f t="shared" si="2"/>
        <v>119649</v>
      </c>
      <c r="H8" s="48">
        <v>70000</v>
      </c>
      <c r="I8" s="24">
        <f t="shared" si="3"/>
        <v>210000</v>
      </c>
      <c r="J8" s="48">
        <v>90000</v>
      </c>
      <c r="K8" s="25">
        <f t="shared" si="4"/>
        <v>270000</v>
      </c>
      <c r="L8" s="52">
        <v>60000</v>
      </c>
      <c r="M8" s="24">
        <f t="shared" si="5"/>
        <v>180000</v>
      </c>
      <c r="N8" s="24">
        <v>123000</v>
      </c>
      <c r="O8" s="24">
        <f t="shared" si="6"/>
        <v>369000</v>
      </c>
      <c r="P8" s="26">
        <f t="shared" si="7"/>
        <v>76576.600000000006</v>
      </c>
      <c r="Q8" s="66">
        <f t="shared" si="9"/>
        <v>1.0137355215248188E-2</v>
      </c>
      <c r="R8" s="74">
        <v>40669</v>
      </c>
      <c r="S8" s="75">
        <f t="shared" si="8"/>
        <v>122007</v>
      </c>
    </row>
    <row r="9" spans="1:20" ht="24" customHeight="1" x14ac:dyDescent="0.3">
      <c r="A9" s="87"/>
      <c r="B9" s="46">
        <v>4</v>
      </c>
      <c r="C9" s="47" t="s">
        <v>3</v>
      </c>
      <c r="D9" s="47" t="s">
        <v>114</v>
      </c>
      <c r="E9" s="48">
        <v>4</v>
      </c>
      <c r="F9" s="48">
        <v>398890</v>
      </c>
      <c r="G9" s="23">
        <f t="shared" si="2"/>
        <v>1595560</v>
      </c>
      <c r="H9" s="48">
        <v>606000</v>
      </c>
      <c r="I9" s="24">
        <f t="shared" si="3"/>
        <v>2424000</v>
      </c>
      <c r="J9" s="48">
        <v>900000</v>
      </c>
      <c r="K9" s="25">
        <f t="shared" si="4"/>
        <v>3600000</v>
      </c>
      <c r="L9" s="52">
        <v>600000</v>
      </c>
      <c r="M9" s="24">
        <f t="shared" si="5"/>
        <v>2400000</v>
      </c>
      <c r="N9" s="24">
        <v>1230000</v>
      </c>
      <c r="O9" s="24">
        <f t="shared" si="6"/>
        <v>4920000</v>
      </c>
      <c r="P9" s="26">
        <f t="shared" si="7"/>
        <v>746978</v>
      </c>
      <c r="Q9" s="66">
        <f t="shared" si="9"/>
        <v>9.8886361159618741E-2</v>
      </c>
      <c r="R9" s="74">
        <v>396703</v>
      </c>
      <c r="S9" s="75">
        <f t="shared" si="8"/>
        <v>1586812</v>
      </c>
    </row>
    <row r="10" spans="1:20" ht="24" customHeight="1" x14ac:dyDescent="0.3">
      <c r="A10" s="87"/>
      <c r="B10" s="46">
        <v>5</v>
      </c>
      <c r="C10" s="49" t="s">
        <v>13</v>
      </c>
      <c r="D10" s="49" t="s">
        <v>115</v>
      </c>
      <c r="E10" s="50">
        <v>1</v>
      </c>
      <c r="F10" s="50">
        <v>11283</v>
      </c>
      <c r="G10" s="23">
        <f t="shared" si="2"/>
        <v>11283</v>
      </c>
      <c r="H10" s="50">
        <v>19000</v>
      </c>
      <c r="I10" s="24">
        <f t="shared" si="3"/>
        <v>19000</v>
      </c>
      <c r="J10" s="50">
        <v>42000</v>
      </c>
      <c r="K10" s="25">
        <f t="shared" si="4"/>
        <v>42000</v>
      </c>
      <c r="L10" s="52">
        <v>35000</v>
      </c>
      <c r="M10" s="24">
        <f t="shared" si="5"/>
        <v>35000</v>
      </c>
      <c r="N10" s="24">
        <v>29000</v>
      </c>
      <c r="O10" s="24">
        <f t="shared" si="6"/>
        <v>29000</v>
      </c>
      <c r="P10" s="26">
        <f t="shared" si="7"/>
        <v>27256.6</v>
      </c>
      <c r="Q10" s="66">
        <f t="shared" si="9"/>
        <v>3.608280286143988E-3</v>
      </c>
      <c r="R10" s="74">
        <v>14476</v>
      </c>
      <c r="S10" s="75">
        <f t="shared" si="8"/>
        <v>14476</v>
      </c>
    </row>
    <row r="11" spans="1:20" ht="24" customHeight="1" x14ac:dyDescent="0.3">
      <c r="A11" s="87"/>
      <c r="B11" s="46">
        <v>6</v>
      </c>
      <c r="C11" s="47" t="s">
        <v>0</v>
      </c>
      <c r="D11" s="47" t="s">
        <v>115</v>
      </c>
      <c r="E11" s="48">
        <v>1</v>
      </c>
      <c r="F11" s="48">
        <v>112887</v>
      </c>
      <c r="G11" s="23">
        <f t="shared" si="2"/>
        <v>112887</v>
      </c>
      <c r="H11" s="48">
        <v>182000</v>
      </c>
      <c r="I11" s="24">
        <f t="shared" si="3"/>
        <v>182000</v>
      </c>
      <c r="J11" s="48">
        <v>420000</v>
      </c>
      <c r="K11" s="25">
        <f t="shared" si="4"/>
        <v>420000</v>
      </c>
      <c r="L11" s="52">
        <v>350000</v>
      </c>
      <c r="M11" s="24">
        <f t="shared" si="5"/>
        <v>350000</v>
      </c>
      <c r="N11" s="24">
        <v>290000</v>
      </c>
      <c r="O11" s="24">
        <f t="shared" si="6"/>
        <v>290000</v>
      </c>
      <c r="P11" s="26">
        <f t="shared" si="7"/>
        <v>270977.40000000002</v>
      </c>
      <c r="Q11" s="66">
        <f t="shared" si="9"/>
        <v>3.5872500987304143E-2</v>
      </c>
      <c r="R11" s="74">
        <v>143910</v>
      </c>
      <c r="S11" s="75">
        <f t="shared" si="8"/>
        <v>143910</v>
      </c>
    </row>
    <row r="12" spans="1:20" ht="24" customHeight="1" x14ac:dyDescent="0.3">
      <c r="A12" s="87"/>
      <c r="B12" s="46">
        <v>7</v>
      </c>
      <c r="C12" s="47" t="s">
        <v>5</v>
      </c>
      <c r="D12" s="47" t="s">
        <v>116</v>
      </c>
      <c r="E12" s="48">
        <v>256</v>
      </c>
      <c r="F12" s="48">
        <v>97834</v>
      </c>
      <c r="G12" s="23">
        <f t="shared" si="2"/>
        <v>25045504</v>
      </c>
      <c r="H12" s="48">
        <v>138000</v>
      </c>
      <c r="I12" s="24">
        <f t="shared" si="3"/>
        <v>35328000</v>
      </c>
      <c r="J12" s="48">
        <v>320000</v>
      </c>
      <c r="K12" s="25">
        <f t="shared" si="4"/>
        <v>81920000</v>
      </c>
      <c r="L12" s="52">
        <v>220000</v>
      </c>
      <c r="M12" s="24">
        <f t="shared" si="5"/>
        <v>56320000</v>
      </c>
      <c r="N12" s="24">
        <v>260000</v>
      </c>
      <c r="O12" s="24">
        <f t="shared" si="6"/>
        <v>66560000</v>
      </c>
      <c r="P12" s="26">
        <f t="shared" si="7"/>
        <v>207166.8</v>
      </c>
      <c r="Q12" s="66">
        <f t="shared" si="9"/>
        <v>2.7425133009382475E-2</v>
      </c>
      <c r="R12" s="74">
        <v>110021</v>
      </c>
      <c r="S12" s="75">
        <f t="shared" si="8"/>
        <v>28165376</v>
      </c>
    </row>
    <row r="13" spans="1:20" ht="24" customHeight="1" x14ac:dyDescent="0.3">
      <c r="A13" s="87"/>
      <c r="B13" s="46">
        <v>8</v>
      </c>
      <c r="C13" s="49" t="s">
        <v>6</v>
      </c>
      <c r="D13" s="49" t="s">
        <v>113</v>
      </c>
      <c r="E13" s="50">
        <v>2</v>
      </c>
      <c r="F13" s="50">
        <v>14820</v>
      </c>
      <c r="G13" s="23">
        <f t="shared" si="2"/>
        <v>29640</v>
      </c>
      <c r="H13" s="50">
        <v>22000</v>
      </c>
      <c r="I13" s="24">
        <f t="shared" si="3"/>
        <v>44000</v>
      </c>
      <c r="J13" s="50">
        <v>28000</v>
      </c>
      <c r="K13" s="25">
        <f t="shared" si="4"/>
        <v>56000</v>
      </c>
      <c r="L13" s="52">
        <v>28000</v>
      </c>
      <c r="M13" s="24">
        <f t="shared" si="5"/>
        <v>56000</v>
      </c>
      <c r="N13" s="24">
        <v>33000</v>
      </c>
      <c r="O13" s="24">
        <f t="shared" si="6"/>
        <v>66000</v>
      </c>
      <c r="P13" s="26">
        <f t="shared" si="7"/>
        <v>25164</v>
      </c>
      <c r="Q13" s="66">
        <f t="shared" si="9"/>
        <v>3.3312579382801717E-3</v>
      </c>
      <c r="R13" s="74">
        <v>13364</v>
      </c>
      <c r="S13" s="75">
        <f t="shared" si="8"/>
        <v>26728</v>
      </c>
    </row>
    <row r="14" spans="1:20" ht="24" customHeight="1" x14ac:dyDescent="0.3">
      <c r="A14" s="87"/>
      <c r="B14" s="46">
        <v>9</v>
      </c>
      <c r="C14" s="47" t="s">
        <v>1</v>
      </c>
      <c r="D14" s="47" t="s">
        <v>113</v>
      </c>
      <c r="E14" s="48">
        <v>11</v>
      </c>
      <c r="F14" s="48">
        <v>140614</v>
      </c>
      <c r="G14" s="23">
        <f t="shared" si="2"/>
        <v>1546754</v>
      </c>
      <c r="H14" s="48">
        <v>215000</v>
      </c>
      <c r="I14" s="24">
        <f t="shared" si="3"/>
        <v>2365000</v>
      </c>
      <c r="J14" s="48">
        <v>280000</v>
      </c>
      <c r="K14" s="25">
        <f t="shared" si="4"/>
        <v>3080000</v>
      </c>
      <c r="L14" s="52">
        <v>280000</v>
      </c>
      <c r="M14" s="24">
        <f t="shared" si="5"/>
        <v>3080000</v>
      </c>
      <c r="N14" s="24">
        <v>330000</v>
      </c>
      <c r="O14" s="24">
        <f t="shared" si="6"/>
        <v>3630000</v>
      </c>
      <c r="P14" s="26">
        <f t="shared" si="7"/>
        <v>249122.8</v>
      </c>
      <c r="Q14" s="66">
        <f t="shared" si="9"/>
        <v>3.2979347683459843E-2</v>
      </c>
      <c r="R14" s="74">
        <v>132303</v>
      </c>
      <c r="S14" s="75">
        <f t="shared" si="8"/>
        <v>1455333</v>
      </c>
    </row>
    <row r="15" spans="1:20" ht="24" customHeight="1" x14ac:dyDescent="0.3">
      <c r="A15" s="87"/>
      <c r="B15" s="46">
        <v>10</v>
      </c>
      <c r="C15" s="47" t="s">
        <v>7</v>
      </c>
      <c r="D15" s="47" t="s">
        <v>117</v>
      </c>
      <c r="E15" s="48">
        <v>3</v>
      </c>
      <c r="F15" s="48">
        <v>21895</v>
      </c>
      <c r="G15" s="23">
        <f t="shared" si="2"/>
        <v>65685</v>
      </c>
      <c r="H15" s="48">
        <v>30000</v>
      </c>
      <c r="I15" s="24">
        <f t="shared" si="3"/>
        <v>90000</v>
      </c>
      <c r="J15" s="48">
        <v>45000</v>
      </c>
      <c r="K15" s="25">
        <f t="shared" si="4"/>
        <v>135000</v>
      </c>
      <c r="L15" s="52">
        <v>50000</v>
      </c>
      <c r="M15" s="24">
        <f t="shared" si="5"/>
        <v>150000</v>
      </c>
      <c r="N15" s="24">
        <v>66000</v>
      </c>
      <c r="O15" s="24">
        <f t="shared" si="6"/>
        <v>198000</v>
      </c>
      <c r="P15" s="26">
        <f t="shared" si="7"/>
        <v>42579</v>
      </c>
      <c r="Q15" s="66">
        <f t="shared" si="9"/>
        <v>5.6366885929912342E-3</v>
      </c>
      <c r="R15" s="74">
        <v>22613</v>
      </c>
      <c r="S15" s="75">
        <f t="shared" si="8"/>
        <v>67839</v>
      </c>
    </row>
    <row r="16" spans="1:20" ht="24" customHeight="1" x14ac:dyDescent="0.3">
      <c r="A16" s="87"/>
      <c r="B16" s="46">
        <v>11</v>
      </c>
      <c r="C16" s="47" t="s">
        <v>2</v>
      </c>
      <c r="D16" s="47" t="s">
        <v>117</v>
      </c>
      <c r="E16" s="48">
        <v>7</v>
      </c>
      <c r="F16" s="48">
        <v>219009</v>
      </c>
      <c r="G16" s="23">
        <f t="shared" si="2"/>
        <v>1533063</v>
      </c>
      <c r="H16" s="48">
        <v>300000</v>
      </c>
      <c r="I16" s="24">
        <f t="shared" si="3"/>
        <v>2100000</v>
      </c>
      <c r="J16" s="48">
        <v>450000</v>
      </c>
      <c r="K16" s="25">
        <f t="shared" si="4"/>
        <v>3150000</v>
      </c>
      <c r="L16" s="52">
        <v>500000</v>
      </c>
      <c r="M16" s="24">
        <f t="shared" si="5"/>
        <v>3500000</v>
      </c>
      <c r="N16" s="24">
        <v>660000</v>
      </c>
      <c r="O16" s="24">
        <f t="shared" si="6"/>
        <v>4620000</v>
      </c>
      <c r="P16" s="26">
        <f t="shared" si="7"/>
        <v>425801.8</v>
      </c>
      <c r="Q16" s="66">
        <f t="shared" si="9"/>
        <v>5.6368448036241692E-2</v>
      </c>
      <c r="R16" s="74">
        <v>226133</v>
      </c>
      <c r="S16" s="75">
        <f t="shared" si="8"/>
        <v>1582931</v>
      </c>
    </row>
    <row r="17" spans="1:19" ht="24" customHeight="1" x14ac:dyDescent="0.3">
      <c r="A17" s="95"/>
      <c r="B17" s="46">
        <v>12</v>
      </c>
      <c r="C17" s="47" t="s">
        <v>12</v>
      </c>
      <c r="D17" s="47" t="s">
        <v>118</v>
      </c>
      <c r="E17" s="48">
        <v>1</v>
      </c>
      <c r="F17" s="48">
        <v>22726</v>
      </c>
      <c r="G17" s="23">
        <f t="shared" si="2"/>
        <v>22726</v>
      </c>
      <c r="H17" s="48">
        <v>50000</v>
      </c>
      <c r="I17" s="24">
        <f t="shared" si="3"/>
        <v>50000</v>
      </c>
      <c r="J17" s="48">
        <v>65000</v>
      </c>
      <c r="K17" s="25">
        <f t="shared" si="4"/>
        <v>65000</v>
      </c>
      <c r="L17" s="52">
        <v>40000</v>
      </c>
      <c r="M17" s="24">
        <f t="shared" si="5"/>
        <v>40000</v>
      </c>
      <c r="N17" s="24">
        <v>48950</v>
      </c>
      <c r="O17" s="24">
        <f t="shared" si="6"/>
        <v>48950</v>
      </c>
      <c r="P17" s="26">
        <f t="shared" si="7"/>
        <v>45335.199999999997</v>
      </c>
      <c r="Q17" s="66">
        <f t="shared" si="9"/>
        <v>6.0015595645970124E-3</v>
      </c>
      <c r="R17" s="74">
        <v>24076</v>
      </c>
      <c r="S17" s="75">
        <f t="shared" si="8"/>
        <v>24076</v>
      </c>
    </row>
    <row r="18" spans="1:19" ht="24" customHeight="1" x14ac:dyDescent="0.3">
      <c r="A18" s="86" t="s">
        <v>109</v>
      </c>
      <c r="B18" s="46">
        <v>13</v>
      </c>
      <c r="C18" s="47" t="s">
        <v>22</v>
      </c>
      <c r="D18" s="47" t="s">
        <v>90</v>
      </c>
      <c r="E18" s="48">
        <v>408</v>
      </c>
      <c r="F18" s="48">
        <v>134607</v>
      </c>
      <c r="G18" s="23">
        <f t="shared" si="2"/>
        <v>54919656</v>
      </c>
      <c r="H18" s="48">
        <v>165000</v>
      </c>
      <c r="I18" s="24">
        <f t="shared" si="3"/>
        <v>67320000</v>
      </c>
      <c r="J18" s="48">
        <v>165000</v>
      </c>
      <c r="K18" s="25">
        <f t="shared" si="4"/>
        <v>67320000</v>
      </c>
      <c r="L18" s="52">
        <v>170000</v>
      </c>
      <c r="M18" s="24">
        <f t="shared" si="5"/>
        <v>69360000</v>
      </c>
      <c r="N18" s="24">
        <v>230000</v>
      </c>
      <c r="O18" s="24">
        <f t="shared" si="6"/>
        <v>93840000</v>
      </c>
      <c r="P18" s="26">
        <f t="shared" si="7"/>
        <v>172921.4</v>
      </c>
      <c r="Q18" s="66">
        <f t="shared" si="9"/>
        <v>2.2891662154209222E-2</v>
      </c>
      <c r="R18" s="74">
        <v>91834</v>
      </c>
      <c r="S18" s="75">
        <f t="shared" si="8"/>
        <v>37468272</v>
      </c>
    </row>
    <row r="19" spans="1:19" ht="24" customHeight="1" x14ac:dyDescent="0.3">
      <c r="A19" s="87"/>
      <c r="B19" s="46">
        <v>14</v>
      </c>
      <c r="C19" s="47" t="s">
        <v>14</v>
      </c>
      <c r="D19" s="47" t="s">
        <v>91</v>
      </c>
      <c r="E19" s="48" t="s">
        <v>130</v>
      </c>
      <c r="F19" s="48">
        <v>47408</v>
      </c>
      <c r="G19" s="23">
        <f t="shared" si="2"/>
        <v>47408</v>
      </c>
      <c r="H19" s="48">
        <v>105000</v>
      </c>
      <c r="I19" s="24">
        <f t="shared" si="3"/>
        <v>105000</v>
      </c>
      <c r="J19" s="48">
        <v>100000</v>
      </c>
      <c r="K19" s="25">
        <f t="shared" si="4"/>
        <v>100000</v>
      </c>
      <c r="L19" s="52">
        <v>130000</v>
      </c>
      <c r="M19" s="24">
        <f t="shared" si="5"/>
        <v>130000</v>
      </c>
      <c r="N19" s="24">
        <v>122000</v>
      </c>
      <c r="O19" s="24">
        <f t="shared" si="6"/>
        <v>122000</v>
      </c>
      <c r="P19" s="26">
        <f t="shared" si="7"/>
        <v>100881.60000000001</v>
      </c>
      <c r="Q19" s="66">
        <f t="shared" si="9"/>
        <v>1.3354897108027538E-2</v>
      </c>
      <c r="R19" s="74">
        <v>53576</v>
      </c>
      <c r="S19" s="75">
        <f t="shared" si="8"/>
        <v>53576</v>
      </c>
    </row>
    <row r="20" spans="1:19" ht="24" customHeight="1" x14ac:dyDescent="0.3">
      <c r="A20" s="87"/>
      <c r="B20" s="46">
        <v>15</v>
      </c>
      <c r="C20" s="47" t="s">
        <v>92</v>
      </c>
      <c r="D20" s="47" t="s">
        <v>119</v>
      </c>
      <c r="E20" s="48">
        <v>936</v>
      </c>
      <c r="F20" s="48">
        <v>57984</v>
      </c>
      <c r="G20" s="23">
        <f t="shared" si="2"/>
        <v>54273024</v>
      </c>
      <c r="H20" s="48">
        <v>115000</v>
      </c>
      <c r="I20" s="24">
        <f t="shared" si="3"/>
        <v>107640000</v>
      </c>
      <c r="J20" s="48">
        <v>112000</v>
      </c>
      <c r="K20" s="25">
        <f t="shared" si="4"/>
        <v>104832000</v>
      </c>
      <c r="L20" s="52">
        <v>150000</v>
      </c>
      <c r="M20" s="24">
        <f t="shared" si="5"/>
        <v>140400000</v>
      </c>
      <c r="N20" s="24">
        <v>140000</v>
      </c>
      <c r="O20" s="24">
        <f t="shared" si="6"/>
        <v>131040000</v>
      </c>
      <c r="P20" s="26">
        <f t="shared" si="7"/>
        <v>114996.8</v>
      </c>
      <c r="Q20" s="66">
        <f t="shared" si="9"/>
        <v>1.5223493994468974E-2</v>
      </c>
      <c r="R20" s="74">
        <v>61072</v>
      </c>
      <c r="S20" s="75">
        <f t="shared" si="8"/>
        <v>57163392</v>
      </c>
    </row>
    <row r="21" spans="1:19" ht="24" customHeight="1" x14ac:dyDescent="0.3">
      <c r="A21" s="87"/>
      <c r="B21" s="46">
        <v>16</v>
      </c>
      <c r="C21" s="49" t="s">
        <v>15</v>
      </c>
      <c r="D21" s="49" t="s">
        <v>93</v>
      </c>
      <c r="E21" s="50" t="s">
        <v>131</v>
      </c>
      <c r="F21" s="50">
        <v>82782</v>
      </c>
      <c r="G21" s="23">
        <f t="shared" si="2"/>
        <v>1324512</v>
      </c>
      <c r="H21" s="50">
        <v>160000</v>
      </c>
      <c r="I21" s="24">
        <f t="shared" si="3"/>
        <v>2560000</v>
      </c>
      <c r="J21" s="50">
        <v>150000</v>
      </c>
      <c r="K21" s="25">
        <f t="shared" si="4"/>
        <v>2400000</v>
      </c>
      <c r="L21" s="52">
        <v>190000</v>
      </c>
      <c r="M21" s="24">
        <f t="shared" si="5"/>
        <v>3040000</v>
      </c>
      <c r="N21" s="24">
        <v>210000</v>
      </c>
      <c r="O21" s="24">
        <f t="shared" si="6"/>
        <v>3360000</v>
      </c>
      <c r="P21" s="26">
        <f t="shared" si="7"/>
        <v>158556.4</v>
      </c>
      <c r="Q21" s="66">
        <f t="shared" si="9"/>
        <v>2.098999627106685E-2</v>
      </c>
      <c r="R21" s="74">
        <v>84205</v>
      </c>
      <c r="S21" s="75">
        <f t="shared" si="8"/>
        <v>1347280</v>
      </c>
    </row>
    <row r="22" spans="1:19" ht="24" customHeight="1" x14ac:dyDescent="0.3">
      <c r="A22" s="87"/>
      <c r="B22" s="46">
        <v>17</v>
      </c>
      <c r="C22" s="47" t="s">
        <v>30</v>
      </c>
      <c r="D22" s="47" t="s">
        <v>94</v>
      </c>
      <c r="E22" s="50" t="s">
        <v>130</v>
      </c>
      <c r="F22" s="48">
        <v>75256</v>
      </c>
      <c r="G22" s="23">
        <f t="shared" si="2"/>
        <v>75256</v>
      </c>
      <c r="H22" s="50">
        <v>145000</v>
      </c>
      <c r="I22" s="24">
        <f t="shared" si="3"/>
        <v>145000</v>
      </c>
      <c r="J22" s="50">
        <v>158000</v>
      </c>
      <c r="K22" s="25">
        <f t="shared" si="4"/>
        <v>158000</v>
      </c>
      <c r="L22" s="52">
        <v>240000</v>
      </c>
      <c r="M22" s="24">
        <f t="shared" si="5"/>
        <v>240000</v>
      </c>
      <c r="N22" s="24">
        <v>210000</v>
      </c>
      <c r="O22" s="24">
        <f t="shared" si="6"/>
        <v>210000</v>
      </c>
      <c r="P22" s="26">
        <f t="shared" si="7"/>
        <v>165651.20000000001</v>
      </c>
      <c r="Q22" s="66">
        <f t="shared" si="9"/>
        <v>2.1929219320681783E-2</v>
      </c>
      <c r="R22" s="74">
        <v>87973</v>
      </c>
      <c r="S22" s="75">
        <f t="shared" si="8"/>
        <v>87973</v>
      </c>
    </row>
    <row r="23" spans="1:19" ht="24" customHeight="1" x14ac:dyDescent="0.3">
      <c r="A23" s="87"/>
      <c r="B23" s="46">
        <v>18</v>
      </c>
      <c r="C23" s="47" t="s">
        <v>120</v>
      </c>
      <c r="D23" s="47" t="s">
        <v>95</v>
      </c>
      <c r="E23" s="50" t="s">
        <v>132</v>
      </c>
      <c r="F23" s="48">
        <v>219985</v>
      </c>
      <c r="G23" s="23">
        <f t="shared" si="2"/>
        <v>439970</v>
      </c>
      <c r="H23" s="50">
        <v>440000</v>
      </c>
      <c r="I23" s="24">
        <f t="shared" si="3"/>
        <v>880000</v>
      </c>
      <c r="J23" s="50">
        <v>480000</v>
      </c>
      <c r="K23" s="25">
        <f t="shared" si="4"/>
        <v>960000</v>
      </c>
      <c r="L23" s="52">
        <v>570000</v>
      </c>
      <c r="M23" s="24">
        <f t="shared" si="5"/>
        <v>1140000</v>
      </c>
      <c r="N23" s="24">
        <v>580000</v>
      </c>
      <c r="O23" s="24">
        <f t="shared" si="6"/>
        <v>1160000</v>
      </c>
      <c r="P23" s="26">
        <f t="shared" si="7"/>
        <v>457997</v>
      </c>
      <c r="Q23" s="66">
        <f t="shared" si="9"/>
        <v>6.0630509535785394E-2</v>
      </c>
      <c r="R23" s="74">
        <v>243231</v>
      </c>
      <c r="S23" s="75">
        <f t="shared" si="8"/>
        <v>486462</v>
      </c>
    </row>
    <row r="24" spans="1:19" ht="24" customHeight="1" x14ac:dyDescent="0.3">
      <c r="A24" s="87"/>
      <c r="B24" s="46">
        <v>19</v>
      </c>
      <c r="C24" s="47" t="s">
        <v>20</v>
      </c>
      <c r="D24" s="47" t="s">
        <v>96</v>
      </c>
      <c r="E24" s="50" t="s">
        <v>132</v>
      </c>
      <c r="F24" s="48">
        <v>175984</v>
      </c>
      <c r="G24" s="23">
        <f t="shared" si="2"/>
        <v>351968</v>
      </c>
      <c r="H24" s="50">
        <v>350000</v>
      </c>
      <c r="I24" s="24">
        <f t="shared" si="3"/>
        <v>700000</v>
      </c>
      <c r="J24" s="50">
        <v>420000</v>
      </c>
      <c r="K24" s="25">
        <f t="shared" si="4"/>
        <v>840000</v>
      </c>
      <c r="L24" s="52">
        <v>470000</v>
      </c>
      <c r="M24" s="24">
        <f t="shared" si="5"/>
        <v>940000</v>
      </c>
      <c r="N24" s="24">
        <v>490000</v>
      </c>
      <c r="O24" s="24">
        <f t="shared" si="6"/>
        <v>980000</v>
      </c>
      <c r="P24" s="26">
        <f t="shared" si="7"/>
        <v>381196.79999999999</v>
      </c>
      <c r="Q24" s="66">
        <f t="shared" si="9"/>
        <v>5.0463553729414988E-2</v>
      </c>
      <c r="R24" s="74">
        <v>202444</v>
      </c>
      <c r="S24" s="75">
        <f t="shared" si="8"/>
        <v>404888</v>
      </c>
    </row>
    <row r="25" spans="1:19" ht="24" customHeight="1" x14ac:dyDescent="0.3">
      <c r="A25" s="87"/>
      <c r="B25" s="46">
        <v>20</v>
      </c>
      <c r="C25" s="47" t="s">
        <v>26</v>
      </c>
      <c r="D25" s="47" t="s">
        <v>121</v>
      </c>
      <c r="E25" s="50" t="s">
        <v>132</v>
      </c>
      <c r="F25" s="48">
        <v>57193</v>
      </c>
      <c r="G25" s="23">
        <f t="shared" si="2"/>
        <v>114386</v>
      </c>
      <c r="H25" s="50">
        <v>110000</v>
      </c>
      <c r="I25" s="24">
        <f t="shared" si="3"/>
        <v>220000</v>
      </c>
      <c r="J25" s="50">
        <v>130000</v>
      </c>
      <c r="K25" s="25">
        <f t="shared" si="4"/>
        <v>260000</v>
      </c>
      <c r="L25" s="52">
        <v>220000</v>
      </c>
      <c r="M25" s="24">
        <f t="shared" si="5"/>
        <v>440000</v>
      </c>
      <c r="N25" s="24">
        <v>150000</v>
      </c>
      <c r="O25" s="24">
        <f t="shared" si="6"/>
        <v>300000</v>
      </c>
      <c r="P25" s="26">
        <f t="shared" si="7"/>
        <v>133438.6</v>
      </c>
      <c r="Q25" s="66">
        <f t="shared" si="9"/>
        <v>1.766485437621175E-2</v>
      </c>
      <c r="R25" s="74">
        <v>70866</v>
      </c>
      <c r="S25" s="75">
        <f t="shared" si="8"/>
        <v>141732</v>
      </c>
    </row>
    <row r="26" spans="1:19" ht="24" customHeight="1" x14ac:dyDescent="0.3">
      <c r="A26" s="87"/>
      <c r="B26" s="46">
        <v>21</v>
      </c>
      <c r="C26" s="49" t="s">
        <v>18</v>
      </c>
      <c r="D26" s="49" t="s">
        <v>97</v>
      </c>
      <c r="E26" s="50" t="s">
        <v>133</v>
      </c>
      <c r="F26" s="50">
        <v>112887</v>
      </c>
      <c r="G26" s="23">
        <f t="shared" si="2"/>
        <v>1015983</v>
      </c>
      <c r="H26" s="50">
        <v>220000</v>
      </c>
      <c r="I26" s="24">
        <f t="shared" si="3"/>
        <v>1980000</v>
      </c>
      <c r="J26" s="50">
        <v>195000</v>
      </c>
      <c r="K26" s="25">
        <f t="shared" si="4"/>
        <v>1755000</v>
      </c>
      <c r="L26" s="52">
        <v>220000</v>
      </c>
      <c r="M26" s="24">
        <f t="shared" si="5"/>
        <v>1980000</v>
      </c>
      <c r="N26" s="24">
        <v>350000</v>
      </c>
      <c r="O26" s="24">
        <f t="shared" si="6"/>
        <v>3150000</v>
      </c>
      <c r="P26" s="26">
        <f t="shared" si="7"/>
        <v>219577.4</v>
      </c>
      <c r="Q26" s="66">
        <f t="shared" si="9"/>
        <v>2.9068071722179324E-2</v>
      </c>
      <c r="R26" s="74">
        <v>116612</v>
      </c>
      <c r="S26" s="75">
        <f t="shared" si="8"/>
        <v>1049508</v>
      </c>
    </row>
    <row r="27" spans="1:19" ht="24" customHeight="1" x14ac:dyDescent="0.3">
      <c r="A27" s="87"/>
      <c r="B27" s="46">
        <v>22</v>
      </c>
      <c r="C27" s="49" t="s">
        <v>16</v>
      </c>
      <c r="D27" s="49" t="s">
        <v>98</v>
      </c>
      <c r="E27" s="50" t="s">
        <v>130</v>
      </c>
      <c r="F27" s="50">
        <v>82782</v>
      </c>
      <c r="G27" s="23">
        <f t="shared" si="2"/>
        <v>82782</v>
      </c>
      <c r="H27" s="50">
        <v>165000</v>
      </c>
      <c r="I27" s="24">
        <f t="shared" si="3"/>
        <v>165000</v>
      </c>
      <c r="J27" s="50">
        <v>165000</v>
      </c>
      <c r="K27" s="25">
        <f t="shared" si="4"/>
        <v>165000</v>
      </c>
      <c r="L27" s="52">
        <v>190000</v>
      </c>
      <c r="M27" s="24">
        <f t="shared" si="5"/>
        <v>190000</v>
      </c>
      <c r="N27" s="24">
        <v>220000</v>
      </c>
      <c r="O27" s="24">
        <f t="shared" si="6"/>
        <v>220000</v>
      </c>
      <c r="P27" s="26">
        <f t="shared" si="7"/>
        <v>164556.4</v>
      </c>
      <c r="Q27" s="66">
        <f t="shared" si="9"/>
        <v>2.1784287624972469E-2</v>
      </c>
      <c r="R27" s="74">
        <v>87392</v>
      </c>
      <c r="S27" s="75">
        <f t="shared" si="8"/>
        <v>87392</v>
      </c>
    </row>
    <row r="28" spans="1:19" ht="24" customHeight="1" x14ac:dyDescent="0.3">
      <c r="A28" s="87"/>
      <c r="B28" s="46">
        <v>23</v>
      </c>
      <c r="C28" s="47" t="s">
        <v>17</v>
      </c>
      <c r="D28" s="47" t="s">
        <v>93</v>
      </c>
      <c r="E28" s="50" t="s">
        <v>130</v>
      </c>
      <c r="F28" s="48">
        <v>117401</v>
      </c>
      <c r="G28" s="23">
        <f t="shared" si="2"/>
        <v>117401</v>
      </c>
      <c r="H28" s="50">
        <v>200000</v>
      </c>
      <c r="I28" s="24">
        <f t="shared" si="3"/>
        <v>200000</v>
      </c>
      <c r="J28" s="50">
        <v>175000</v>
      </c>
      <c r="K28" s="25">
        <f t="shared" si="4"/>
        <v>175000</v>
      </c>
      <c r="L28" s="52">
        <v>210000</v>
      </c>
      <c r="M28" s="24">
        <f t="shared" si="5"/>
        <v>210000</v>
      </c>
      <c r="N28" s="24">
        <v>320000</v>
      </c>
      <c r="O28" s="24">
        <f t="shared" si="6"/>
        <v>320000</v>
      </c>
      <c r="P28" s="26">
        <f t="shared" si="7"/>
        <v>204480.2</v>
      </c>
      <c r="Q28" s="66">
        <f t="shared" si="9"/>
        <v>2.7069475817482005E-2</v>
      </c>
      <c r="R28" s="74">
        <v>108595</v>
      </c>
      <c r="S28" s="75">
        <f t="shared" si="8"/>
        <v>108595</v>
      </c>
    </row>
    <row r="29" spans="1:19" ht="24" customHeight="1" x14ac:dyDescent="0.3">
      <c r="A29" s="87"/>
      <c r="B29" s="46">
        <v>24</v>
      </c>
      <c r="C29" s="47" t="s">
        <v>25</v>
      </c>
      <c r="D29" s="47" t="s">
        <v>93</v>
      </c>
      <c r="E29" s="50" t="s">
        <v>130</v>
      </c>
      <c r="F29" s="48">
        <v>37557</v>
      </c>
      <c r="G29" s="23">
        <f t="shared" si="2"/>
        <v>37557</v>
      </c>
      <c r="H29" s="50">
        <v>72000</v>
      </c>
      <c r="I29" s="24">
        <f t="shared" si="3"/>
        <v>72000</v>
      </c>
      <c r="J29" s="50">
        <v>75000</v>
      </c>
      <c r="K29" s="25">
        <f t="shared" si="4"/>
        <v>75000</v>
      </c>
      <c r="L29" s="52">
        <v>110000</v>
      </c>
      <c r="M29" s="24">
        <f t="shared" si="5"/>
        <v>110000</v>
      </c>
      <c r="N29" s="24">
        <v>88000</v>
      </c>
      <c r="O29" s="24">
        <f t="shared" si="6"/>
        <v>88000</v>
      </c>
      <c r="P29" s="26">
        <f t="shared" si="7"/>
        <v>76511.399999999994</v>
      </c>
      <c r="Q29" s="66">
        <f t="shared" si="9"/>
        <v>1.0128723915869079E-2</v>
      </c>
      <c r="R29" s="74">
        <v>40633</v>
      </c>
      <c r="S29" s="75">
        <f t="shared" si="8"/>
        <v>40633</v>
      </c>
    </row>
    <row r="30" spans="1:19" ht="24" customHeight="1" x14ac:dyDescent="0.3">
      <c r="A30" s="87"/>
      <c r="B30" s="46">
        <v>25</v>
      </c>
      <c r="C30" s="47" t="s">
        <v>23</v>
      </c>
      <c r="D30" s="47" t="s">
        <v>99</v>
      </c>
      <c r="E30" s="50" t="s">
        <v>134</v>
      </c>
      <c r="F30" s="48">
        <v>27839</v>
      </c>
      <c r="G30" s="23">
        <f t="shared" si="2"/>
        <v>334068</v>
      </c>
      <c r="H30" s="50">
        <v>58000</v>
      </c>
      <c r="I30" s="24">
        <f t="shared" si="3"/>
        <v>696000</v>
      </c>
      <c r="J30" s="50">
        <v>65000</v>
      </c>
      <c r="K30" s="25">
        <f t="shared" si="4"/>
        <v>780000</v>
      </c>
      <c r="L30" s="52">
        <v>75000</v>
      </c>
      <c r="M30" s="24">
        <f t="shared" si="5"/>
        <v>900000</v>
      </c>
      <c r="N30" s="24">
        <v>70000</v>
      </c>
      <c r="O30" s="24">
        <f t="shared" si="6"/>
        <v>840000</v>
      </c>
      <c r="P30" s="26">
        <f t="shared" si="7"/>
        <v>59167.8</v>
      </c>
      <c r="Q30" s="66">
        <f t="shared" si="9"/>
        <v>7.8327453282694935E-3</v>
      </c>
      <c r="R30" s="74">
        <v>31423</v>
      </c>
      <c r="S30" s="75">
        <f t="shared" si="8"/>
        <v>377076</v>
      </c>
    </row>
    <row r="31" spans="1:19" ht="24" customHeight="1" x14ac:dyDescent="0.3">
      <c r="A31" s="87"/>
      <c r="B31" s="46">
        <v>26</v>
      </c>
      <c r="C31" s="47" t="s">
        <v>31</v>
      </c>
      <c r="D31" s="47" t="s">
        <v>122</v>
      </c>
      <c r="E31" s="50" t="s">
        <v>130</v>
      </c>
      <c r="F31" s="48">
        <v>136262</v>
      </c>
      <c r="G31" s="23">
        <f t="shared" si="2"/>
        <v>136262</v>
      </c>
      <c r="H31" s="50">
        <v>295000</v>
      </c>
      <c r="I31" s="24">
        <f t="shared" si="3"/>
        <v>295000</v>
      </c>
      <c r="J31" s="50">
        <v>350000</v>
      </c>
      <c r="K31" s="25">
        <f t="shared" si="4"/>
        <v>350000</v>
      </c>
      <c r="L31" s="52">
        <v>320000</v>
      </c>
      <c r="M31" s="24">
        <f t="shared" si="5"/>
        <v>320000</v>
      </c>
      <c r="N31" s="24">
        <v>31000</v>
      </c>
      <c r="O31" s="24">
        <f t="shared" si="6"/>
        <v>31000</v>
      </c>
      <c r="P31" s="26">
        <f t="shared" si="7"/>
        <v>226452.4</v>
      </c>
      <c r="Q31" s="66">
        <f t="shared" si="9"/>
        <v>2.9978197231862846E-2</v>
      </c>
      <c r="R31" s="74">
        <v>120263</v>
      </c>
      <c r="S31" s="75">
        <f t="shared" si="8"/>
        <v>120263</v>
      </c>
    </row>
    <row r="32" spans="1:19" ht="24" customHeight="1" x14ac:dyDescent="0.3">
      <c r="A32" s="87"/>
      <c r="B32" s="46">
        <v>27</v>
      </c>
      <c r="C32" s="47" t="s">
        <v>28</v>
      </c>
      <c r="D32" s="47" t="s">
        <v>123</v>
      </c>
      <c r="E32" s="50" t="s">
        <v>130</v>
      </c>
      <c r="F32" s="48">
        <v>447056</v>
      </c>
      <c r="G32" s="23">
        <f t="shared" si="2"/>
        <v>447056</v>
      </c>
      <c r="H32" s="50">
        <v>770000</v>
      </c>
      <c r="I32" s="24">
        <f t="shared" si="3"/>
        <v>770000</v>
      </c>
      <c r="J32" s="50">
        <v>850000</v>
      </c>
      <c r="K32" s="25">
        <f t="shared" si="4"/>
        <v>850000</v>
      </c>
      <c r="L32" s="52">
        <v>900000</v>
      </c>
      <c r="M32" s="24">
        <f t="shared" si="5"/>
        <v>900000</v>
      </c>
      <c r="N32" s="24">
        <v>1300000</v>
      </c>
      <c r="O32" s="24">
        <f t="shared" si="6"/>
        <v>1300000</v>
      </c>
      <c r="P32" s="26">
        <f t="shared" si="7"/>
        <v>853411.2</v>
      </c>
      <c r="Q32" s="66">
        <f t="shared" si="9"/>
        <v>0.11297618958103668</v>
      </c>
      <c r="R32" s="74">
        <v>453226</v>
      </c>
      <c r="S32" s="75">
        <f t="shared" si="8"/>
        <v>453226</v>
      </c>
    </row>
    <row r="33" spans="1:19" ht="24" customHeight="1" x14ac:dyDescent="0.3">
      <c r="A33" s="87"/>
      <c r="B33" s="46">
        <v>28</v>
      </c>
      <c r="C33" s="47" t="s">
        <v>21</v>
      </c>
      <c r="D33" s="47" t="s">
        <v>100</v>
      </c>
      <c r="E33" s="50" t="s">
        <v>130</v>
      </c>
      <c r="F33" s="48">
        <v>387598</v>
      </c>
      <c r="G33" s="23">
        <f t="shared" si="2"/>
        <v>387598</v>
      </c>
      <c r="H33" s="50">
        <v>660000</v>
      </c>
      <c r="I33" s="24">
        <f t="shared" si="3"/>
        <v>660000</v>
      </c>
      <c r="J33" s="50">
        <v>750000</v>
      </c>
      <c r="K33" s="25">
        <f t="shared" si="4"/>
        <v>750000</v>
      </c>
      <c r="L33" s="52">
        <v>800000</v>
      </c>
      <c r="M33" s="24">
        <f t="shared" si="5"/>
        <v>800000</v>
      </c>
      <c r="N33" s="24">
        <v>1100000</v>
      </c>
      <c r="O33" s="24">
        <f t="shared" si="6"/>
        <v>1100000</v>
      </c>
      <c r="P33" s="26">
        <f t="shared" si="7"/>
        <v>739519.6</v>
      </c>
      <c r="Q33" s="66">
        <f t="shared" si="9"/>
        <v>9.7899004053957128E-2</v>
      </c>
      <c r="R33" s="74">
        <v>392741</v>
      </c>
      <c r="S33" s="75">
        <f t="shared" si="8"/>
        <v>392741</v>
      </c>
    </row>
    <row r="34" spans="1:19" ht="24" customHeight="1" x14ac:dyDescent="0.3">
      <c r="A34" s="87"/>
      <c r="B34" s="46">
        <v>29</v>
      </c>
      <c r="C34" s="47" t="s">
        <v>27</v>
      </c>
      <c r="D34" s="47" t="s">
        <v>124</v>
      </c>
      <c r="E34" s="50" t="s">
        <v>130</v>
      </c>
      <c r="F34" s="48">
        <v>103857</v>
      </c>
      <c r="G34" s="23">
        <f t="shared" si="2"/>
        <v>103857</v>
      </c>
      <c r="H34" s="50">
        <v>270000</v>
      </c>
      <c r="I34" s="24">
        <f t="shared" si="3"/>
        <v>270000</v>
      </c>
      <c r="J34" s="50">
        <v>250000</v>
      </c>
      <c r="K34" s="25">
        <f t="shared" si="4"/>
        <v>250000</v>
      </c>
      <c r="L34" s="52">
        <v>300000</v>
      </c>
      <c r="M34" s="24">
        <f t="shared" si="5"/>
        <v>300000</v>
      </c>
      <c r="N34" s="24">
        <v>300000</v>
      </c>
      <c r="O34" s="24">
        <f t="shared" si="6"/>
        <v>300000</v>
      </c>
      <c r="P34" s="26">
        <f t="shared" si="7"/>
        <v>244771.4</v>
      </c>
      <c r="Q34" s="66">
        <f t="shared" si="9"/>
        <v>3.2403301117229021E-2</v>
      </c>
      <c r="R34" s="74">
        <v>129992</v>
      </c>
      <c r="S34" s="75">
        <f t="shared" si="8"/>
        <v>129992</v>
      </c>
    </row>
    <row r="35" spans="1:19" ht="24" customHeight="1" x14ac:dyDescent="0.3">
      <c r="A35" s="87"/>
      <c r="B35" s="46">
        <v>30</v>
      </c>
      <c r="C35" s="49" t="s">
        <v>29</v>
      </c>
      <c r="D35" s="49" t="s">
        <v>93</v>
      </c>
      <c r="E35" s="50" t="s">
        <v>130</v>
      </c>
      <c r="F35" s="50">
        <v>45461</v>
      </c>
      <c r="G35" s="23">
        <f t="shared" si="2"/>
        <v>45461</v>
      </c>
      <c r="H35" s="50">
        <v>96000</v>
      </c>
      <c r="I35" s="24">
        <f t="shared" si="3"/>
        <v>96000</v>
      </c>
      <c r="J35" s="50">
        <v>80000</v>
      </c>
      <c r="K35" s="25">
        <f t="shared" si="4"/>
        <v>80000</v>
      </c>
      <c r="L35" s="52">
        <v>150000</v>
      </c>
      <c r="M35" s="24">
        <f t="shared" si="5"/>
        <v>150000</v>
      </c>
      <c r="N35" s="24">
        <v>110000</v>
      </c>
      <c r="O35" s="24">
        <f t="shared" si="6"/>
        <v>110000</v>
      </c>
      <c r="P35" s="26">
        <f t="shared" si="7"/>
        <v>96292.2</v>
      </c>
      <c r="Q35" s="66">
        <f t="shared" si="9"/>
        <v>1.2747343651425129E-2</v>
      </c>
      <c r="R35" s="74">
        <v>51138</v>
      </c>
      <c r="S35" s="75">
        <f t="shared" si="8"/>
        <v>51138</v>
      </c>
    </row>
    <row r="36" spans="1:19" ht="24" customHeight="1" x14ac:dyDescent="0.3">
      <c r="A36" s="87"/>
      <c r="B36" s="46">
        <v>31</v>
      </c>
      <c r="C36" s="49" t="s">
        <v>24</v>
      </c>
      <c r="D36" s="49" t="s">
        <v>101</v>
      </c>
      <c r="E36" s="50" t="s">
        <v>135</v>
      </c>
      <c r="F36" s="50">
        <v>65132</v>
      </c>
      <c r="G36" s="23">
        <f t="shared" si="2"/>
        <v>195396</v>
      </c>
      <c r="H36" s="50">
        <v>78000</v>
      </c>
      <c r="I36" s="24">
        <f t="shared" si="3"/>
        <v>234000</v>
      </c>
      <c r="J36" s="50">
        <v>70000</v>
      </c>
      <c r="K36" s="25">
        <f t="shared" si="4"/>
        <v>210000</v>
      </c>
      <c r="L36" s="52">
        <v>110000</v>
      </c>
      <c r="M36" s="24">
        <f t="shared" si="5"/>
        <v>330000</v>
      </c>
      <c r="N36" s="24">
        <v>88000</v>
      </c>
      <c r="O36" s="24">
        <f t="shared" si="6"/>
        <v>264000</v>
      </c>
      <c r="P36" s="26">
        <f t="shared" si="7"/>
        <v>82226.399999999994</v>
      </c>
      <c r="Q36" s="66">
        <f t="shared" si="9"/>
        <v>1.0885286430464183E-2</v>
      </c>
      <c r="R36" s="74">
        <v>43668</v>
      </c>
      <c r="S36" s="75">
        <f t="shared" si="8"/>
        <v>131004</v>
      </c>
    </row>
    <row r="37" spans="1:19" ht="24" customHeight="1" x14ac:dyDescent="0.3">
      <c r="A37" s="95"/>
      <c r="B37" s="46">
        <v>32</v>
      </c>
      <c r="C37" s="47" t="s">
        <v>19</v>
      </c>
      <c r="D37" s="47" t="s">
        <v>102</v>
      </c>
      <c r="E37" s="50" t="s">
        <v>130</v>
      </c>
      <c r="F37" s="48">
        <v>22572</v>
      </c>
      <c r="G37" s="23">
        <f t="shared" si="2"/>
        <v>22572</v>
      </c>
      <c r="H37" s="50">
        <v>42000</v>
      </c>
      <c r="I37" s="24">
        <f t="shared" si="3"/>
        <v>42000</v>
      </c>
      <c r="J37" s="50">
        <v>55000</v>
      </c>
      <c r="K37" s="25">
        <f t="shared" si="4"/>
        <v>55000</v>
      </c>
      <c r="L37" s="52">
        <v>60000</v>
      </c>
      <c r="M37" s="24">
        <f t="shared" si="5"/>
        <v>60000</v>
      </c>
      <c r="N37" s="24">
        <v>62000</v>
      </c>
      <c r="O37" s="24">
        <f t="shared" si="6"/>
        <v>62000</v>
      </c>
      <c r="P37" s="26">
        <f t="shared" si="7"/>
        <v>48314.400000000001</v>
      </c>
      <c r="Q37" s="66">
        <f t="shared" si="9"/>
        <v>6.3959516981896168E-3</v>
      </c>
      <c r="R37" s="74">
        <v>25659</v>
      </c>
      <c r="S37" s="75">
        <f t="shared" si="8"/>
        <v>25659</v>
      </c>
    </row>
    <row r="38" spans="1:19" ht="24" customHeight="1" x14ac:dyDescent="0.3">
      <c r="A38" s="86" t="s">
        <v>150</v>
      </c>
      <c r="B38" s="46">
        <v>33</v>
      </c>
      <c r="C38" s="47" t="s">
        <v>70</v>
      </c>
      <c r="D38" s="47" t="s">
        <v>71</v>
      </c>
      <c r="E38" s="50">
        <v>431</v>
      </c>
      <c r="F38" s="48">
        <v>41112</v>
      </c>
      <c r="G38" s="23">
        <f t="shared" ref="G38:G64" si="10">F38*E38</f>
        <v>17719272</v>
      </c>
      <c r="H38" s="50">
        <v>41000</v>
      </c>
      <c r="I38" s="24">
        <f t="shared" ref="I38:I64" si="11">H38*E38</f>
        <v>17671000</v>
      </c>
      <c r="J38" s="50">
        <v>35000</v>
      </c>
      <c r="K38" s="25">
        <f t="shared" ref="K38:K64" si="12">J38*E38</f>
        <v>15085000</v>
      </c>
      <c r="L38" s="52">
        <v>47000</v>
      </c>
      <c r="M38" s="24">
        <f t="shared" ref="M38:M64" si="13">L38*E38</f>
        <v>20257000</v>
      </c>
      <c r="N38" s="24">
        <v>43000</v>
      </c>
      <c r="O38" s="24">
        <f t="shared" ref="O38:O64" si="14">N38*E38</f>
        <v>18533000</v>
      </c>
      <c r="P38" s="26">
        <f t="shared" ref="P38:P64" si="15">AVERAGE(F38,H38,J38,L38,N38)</f>
        <v>41422.400000000001</v>
      </c>
      <c r="Q38" s="66">
        <f t="shared" si="9"/>
        <v>5.4835756963366941E-3</v>
      </c>
      <c r="R38" s="74">
        <v>21998</v>
      </c>
      <c r="S38" s="75">
        <f t="shared" ref="S38:S64" si="16">R38*E38</f>
        <v>9481138</v>
      </c>
    </row>
    <row r="39" spans="1:19" ht="24" customHeight="1" x14ac:dyDescent="0.3">
      <c r="A39" s="87"/>
      <c r="B39" s="46">
        <v>34</v>
      </c>
      <c r="C39" s="49" t="s">
        <v>60</v>
      </c>
      <c r="D39" s="49" t="s">
        <v>61</v>
      </c>
      <c r="E39" s="50">
        <v>1369</v>
      </c>
      <c r="F39" s="50">
        <v>16745</v>
      </c>
      <c r="G39" s="23">
        <f t="shared" si="10"/>
        <v>22923905</v>
      </c>
      <c r="H39" s="50">
        <v>24000</v>
      </c>
      <c r="I39" s="24">
        <f t="shared" si="11"/>
        <v>32856000</v>
      </c>
      <c r="J39" s="50">
        <v>28000</v>
      </c>
      <c r="K39" s="25">
        <f t="shared" si="12"/>
        <v>38332000</v>
      </c>
      <c r="L39" s="52">
        <v>27000</v>
      </c>
      <c r="M39" s="24">
        <f t="shared" si="13"/>
        <v>36963000</v>
      </c>
      <c r="N39" s="24">
        <v>50000</v>
      </c>
      <c r="O39" s="24">
        <f t="shared" si="14"/>
        <v>68450000</v>
      </c>
      <c r="P39" s="26">
        <f t="shared" si="15"/>
        <v>29149</v>
      </c>
      <c r="Q39" s="66">
        <f t="shared" si="9"/>
        <v>3.8587997791658208E-3</v>
      </c>
      <c r="R39" s="74">
        <v>15480</v>
      </c>
      <c r="S39" s="75">
        <f t="shared" si="16"/>
        <v>21192120</v>
      </c>
    </row>
    <row r="40" spans="1:19" ht="24" customHeight="1" x14ac:dyDescent="0.3">
      <c r="A40" s="87"/>
      <c r="B40" s="46">
        <v>35</v>
      </c>
      <c r="C40" s="47" t="s">
        <v>58</v>
      </c>
      <c r="D40" s="47" t="s">
        <v>59</v>
      </c>
      <c r="E40" s="50">
        <v>1225</v>
      </c>
      <c r="F40" s="48">
        <v>2204</v>
      </c>
      <c r="G40" s="23">
        <f t="shared" si="10"/>
        <v>2699900</v>
      </c>
      <c r="H40" s="50">
        <v>3800</v>
      </c>
      <c r="I40" s="24">
        <f t="shared" si="11"/>
        <v>4655000</v>
      </c>
      <c r="J40" s="50">
        <v>3500</v>
      </c>
      <c r="K40" s="25">
        <f t="shared" si="12"/>
        <v>4287500</v>
      </c>
      <c r="L40" s="52">
        <v>3500</v>
      </c>
      <c r="M40" s="24">
        <f t="shared" si="13"/>
        <v>4287500</v>
      </c>
      <c r="N40" s="24">
        <v>6000</v>
      </c>
      <c r="O40" s="24">
        <f t="shared" si="14"/>
        <v>7350000</v>
      </c>
      <c r="P40" s="26">
        <f t="shared" si="15"/>
        <v>3800.8</v>
      </c>
      <c r="Q40" s="66">
        <f t="shared" si="9"/>
        <v>5.0315709632074701E-4</v>
      </c>
      <c r="R40" s="74">
        <v>2019</v>
      </c>
      <c r="S40" s="75">
        <f t="shared" si="16"/>
        <v>2473275</v>
      </c>
    </row>
    <row r="41" spans="1:19" ht="24" customHeight="1" x14ac:dyDescent="0.3">
      <c r="A41" s="87"/>
      <c r="B41" s="46">
        <v>36</v>
      </c>
      <c r="C41" s="47" t="s">
        <v>65</v>
      </c>
      <c r="D41" s="47" t="s">
        <v>66</v>
      </c>
      <c r="E41" s="50">
        <v>1259</v>
      </c>
      <c r="F41" s="48">
        <v>9765</v>
      </c>
      <c r="G41" s="23">
        <f t="shared" si="10"/>
        <v>12294135</v>
      </c>
      <c r="H41" s="50">
        <v>13000</v>
      </c>
      <c r="I41" s="24">
        <f t="shared" si="11"/>
        <v>16367000</v>
      </c>
      <c r="J41" s="50">
        <v>10000</v>
      </c>
      <c r="K41" s="25">
        <f t="shared" si="12"/>
        <v>12590000</v>
      </c>
      <c r="L41" s="52">
        <v>13000</v>
      </c>
      <c r="M41" s="24">
        <f t="shared" si="13"/>
        <v>16367000</v>
      </c>
      <c r="N41" s="24">
        <v>16000</v>
      </c>
      <c r="O41" s="24">
        <f t="shared" si="14"/>
        <v>20144000</v>
      </c>
      <c r="P41" s="26">
        <f t="shared" si="15"/>
        <v>12353</v>
      </c>
      <c r="Q41" s="66">
        <f t="shared" si="9"/>
        <v>1.6353135157993546E-3</v>
      </c>
      <c r="R41" s="74">
        <v>6560</v>
      </c>
      <c r="S41" s="75">
        <f t="shared" si="16"/>
        <v>8259040</v>
      </c>
    </row>
    <row r="42" spans="1:19" ht="24" customHeight="1" x14ac:dyDescent="0.3">
      <c r="A42" s="87"/>
      <c r="B42" s="46">
        <v>37</v>
      </c>
      <c r="C42" s="47" t="s">
        <v>67</v>
      </c>
      <c r="D42" s="47" t="s">
        <v>66</v>
      </c>
      <c r="E42" s="50">
        <v>1094</v>
      </c>
      <c r="F42" s="48">
        <v>2791</v>
      </c>
      <c r="G42" s="23">
        <f t="shared" si="10"/>
        <v>3053354</v>
      </c>
      <c r="H42" s="50">
        <v>3600</v>
      </c>
      <c r="I42" s="24">
        <f t="shared" si="11"/>
        <v>3938400</v>
      </c>
      <c r="J42" s="50">
        <v>3800</v>
      </c>
      <c r="K42" s="25">
        <f t="shared" si="12"/>
        <v>4157200</v>
      </c>
      <c r="L42" s="52">
        <v>4000</v>
      </c>
      <c r="M42" s="24">
        <f t="shared" si="13"/>
        <v>4376000</v>
      </c>
      <c r="N42" s="24">
        <v>3000</v>
      </c>
      <c r="O42" s="24">
        <f t="shared" si="14"/>
        <v>3282000</v>
      </c>
      <c r="P42" s="26">
        <f t="shared" si="15"/>
        <v>3438.2</v>
      </c>
      <c r="Q42" s="66">
        <f t="shared" si="9"/>
        <v>4.5515542216638394E-4</v>
      </c>
      <c r="R42" s="74">
        <v>1826</v>
      </c>
      <c r="S42" s="75">
        <f t="shared" si="16"/>
        <v>1997644</v>
      </c>
    </row>
    <row r="43" spans="1:19" ht="24" customHeight="1" x14ac:dyDescent="0.3">
      <c r="A43" s="87"/>
      <c r="B43" s="46">
        <v>38</v>
      </c>
      <c r="C43" s="47" t="s">
        <v>54</v>
      </c>
      <c r="D43" s="47" t="s">
        <v>55</v>
      </c>
      <c r="E43" s="50">
        <v>2</v>
      </c>
      <c r="F43" s="48">
        <v>9713</v>
      </c>
      <c r="G43" s="23">
        <f t="shared" si="10"/>
        <v>19426</v>
      </c>
      <c r="H43" s="50">
        <v>16500</v>
      </c>
      <c r="I43" s="24">
        <f t="shared" si="11"/>
        <v>33000</v>
      </c>
      <c r="J43" s="50">
        <v>16000</v>
      </c>
      <c r="K43" s="25">
        <f t="shared" si="12"/>
        <v>32000</v>
      </c>
      <c r="L43" s="52">
        <v>15000</v>
      </c>
      <c r="M43" s="24">
        <f t="shared" si="13"/>
        <v>30000</v>
      </c>
      <c r="N43" s="24">
        <v>24000</v>
      </c>
      <c r="O43" s="24">
        <f t="shared" si="14"/>
        <v>48000</v>
      </c>
      <c r="P43" s="26">
        <f t="shared" si="15"/>
        <v>16242.6</v>
      </c>
      <c r="Q43" s="66">
        <f t="shared" si="9"/>
        <v>2.1502261241579048E-3</v>
      </c>
      <c r="R43" s="74">
        <v>8626</v>
      </c>
      <c r="S43" s="75">
        <f t="shared" si="16"/>
        <v>17252</v>
      </c>
    </row>
    <row r="44" spans="1:19" ht="24" customHeight="1" x14ac:dyDescent="0.3">
      <c r="A44" s="87"/>
      <c r="B44" s="46">
        <v>39</v>
      </c>
      <c r="C44" s="47" t="s">
        <v>11</v>
      </c>
      <c r="D44" s="47" t="s">
        <v>125</v>
      </c>
      <c r="E44" s="50">
        <v>1060</v>
      </c>
      <c r="F44" s="48">
        <v>48751</v>
      </c>
      <c r="G44" s="23">
        <f t="shared" si="10"/>
        <v>51676060</v>
      </c>
      <c r="H44" s="50">
        <v>60000</v>
      </c>
      <c r="I44" s="24">
        <f t="shared" si="11"/>
        <v>63600000</v>
      </c>
      <c r="J44" s="50">
        <v>65000</v>
      </c>
      <c r="K44" s="25">
        <f t="shared" si="12"/>
        <v>68900000</v>
      </c>
      <c r="L44" s="52">
        <v>60000</v>
      </c>
      <c r="M44" s="24">
        <f t="shared" si="13"/>
        <v>63600000</v>
      </c>
      <c r="N44" s="24">
        <v>57000</v>
      </c>
      <c r="O44" s="24">
        <f t="shared" si="14"/>
        <v>60420000</v>
      </c>
      <c r="P44" s="26">
        <f t="shared" si="15"/>
        <v>58150.2</v>
      </c>
      <c r="Q44" s="66">
        <f t="shared" si="9"/>
        <v>7.6980335146471001E-3</v>
      </c>
      <c r="R44" s="74">
        <v>30882</v>
      </c>
      <c r="S44" s="75">
        <f t="shared" si="16"/>
        <v>32734920</v>
      </c>
    </row>
    <row r="45" spans="1:19" ht="24" customHeight="1" x14ac:dyDescent="0.3">
      <c r="A45" s="87"/>
      <c r="B45" s="46">
        <v>40</v>
      </c>
      <c r="C45" s="47" t="s">
        <v>52</v>
      </c>
      <c r="D45" s="47" t="s">
        <v>53</v>
      </c>
      <c r="E45" s="50">
        <v>1</v>
      </c>
      <c r="F45" s="48">
        <v>24</v>
      </c>
      <c r="G45" s="23">
        <f t="shared" si="10"/>
        <v>24</v>
      </c>
      <c r="H45" s="50">
        <v>90</v>
      </c>
      <c r="I45" s="24">
        <f t="shared" si="11"/>
        <v>90</v>
      </c>
      <c r="J45" s="50">
        <v>100</v>
      </c>
      <c r="K45" s="25">
        <f t="shared" si="12"/>
        <v>100</v>
      </c>
      <c r="L45" s="52">
        <v>300</v>
      </c>
      <c r="M45" s="24">
        <f t="shared" si="13"/>
        <v>300</v>
      </c>
      <c r="N45" s="24">
        <v>130</v>
      </c>
      <c r="O45" s="24">
        <f t="shared" si="14"/>
        <v>130</v>
      </c>
      <c r="P45" s="26">
        <f t="shared" si="15"/>
        <v>128.80000000000001</v>
      </c>
      <c r="Q45" s="66">
        <f t="shared" si="9"/>
        <v>1.7050787730507316E-5</v>
      </c>
      <c r="R45" s="74">
        <v>68</v>
      </c>
      <c r="S45" s="75">
        <f t="shared" si="16"/>
        <v>68</v>
      </c>
    </row>
    <row r="46" spans="1:19" ht="24" customHeight="1" x14ac:dyDescent="0.3">
      <c r="A46" s="87"/>
      <c r="B46" s="46">
        <v>41</v>
      </c>
      <c r="C46" s="47" t="s">
        <v>51</v>
      </c>
      <c r="D46" s="47" t="s">
        <v>103</v>
      </c>
      <c r="E46" s="50">
        <v>1</v>
      </c>
      <c r="F46" s="48">
        <v>896</v>
      </c>
      <c r="G46" s="23">
        <f t="shared" si="10"/>
        <v>896</v>
      </c>
      <c r="H46" s="50">
        <v>2200</v>
      </c>
      <c r="I46" s="24">
        <f t="shared" si="11"/>
        <v>2200</v>
      </c>
      <c r="J46" s="50">
        <v>2000</v>
      </c>
      <c r="K46" s="25">
        <f t="shared" si="12"/>
        <v>2000</v>
      </c>
      <c r="L46" s="52">
        <v>3000</v>
      </c>
      <c r="M46" s="24">
        <f t="shared" si="13"/>
        <v>3000</v>
      </c>
      <c r="N46" s="24">
        <v>3600</v>
      </c>
      <c r="O46" s="24">
        <f t="shared" si="14"/>
        <v>3600</v>
      </c>
      <c r="P46" s="26">
        <f t="shared" si="15"/>
        <v>2339.1999999999998</v>
      </c>
      <c r="Q46" s="66">
        <f t="shared" si="9"/>
        <v>3.096677225093378E-4</v>
      </c>
      <c r="R46" s="74">
        <v>1242</v>
      </c>
      <c r="S46" s="75">
        <f t="shared" si="16"/>
        <v>1242</v>
      </c>
    </row>
    <row r="47" spans="1:19" ht="24" customHeight="1" x14ac:dyDescent="0.3">
      <c r="A47" s="87"/>
      <c r="B47" s="46">
        <v>42</v>
      </c>
      <c r="C47" s="47" t="s">
        <v>126</v>
      </c>
      <c r="D47" s="47" t="s">
        <v>127</v>
      </c>
      <c r="E47" s="50">
        <v>961</v>
      </c>
      <c r="F47" s="48">
        <v>4056</v>
      </c>
      <c r="G47" s="23">
        <f t="shared" si="10"/>
        <v>3897816</v>
      </c>
      <c r="H47" s="50">
        <v>9900</v>
      </c>
      <c r="I47" s="24">
        <f t="shared" si="11"/>
        <v>9513900</v>
      </c>
      <c r="J47" s="50">
        <v>6500</v>
      </c>
      <c r="K47" s="25">
        <f t="shared" si="12"/>
        <v>6246500</v>
      </c>
      <c r="L47" s="52">
        <v>9000</v>
      </c>
      <c r="M47" s="24">
        <f t="shared" si="13"/>
        <v>8649000</v>
      </c>
      <c r="N47" s="24">
        <v>9000</v>
      </c>
      <c r="O47" s="24">
        <f t="shared" si="14"/>
        <v>8649000</v>
      </c>
      <c r="P47" s="26">
        <f t="shared" si="15"/>
        <v>7691.2</v>
      </c>
      <c r="Q47" s="66">
        <f t="shared" si="9"/>
        <v>1.0181756101931511E-3</v>
      </c>
      <c r="R47" s="74">
        <v>4085</v>
      </c>
      <c r="S47" s="75">
        <f t="shared" si="16"/>
        <v>3925685</v>
      </c>
    </row>
    <row r="48" spans="1:19" ht="24" customHeight="1" x14ac:dyDescent="0.3">
      <c r="A48" s="87"/>
      <c r="B48" s="46">
        <v>43</v>
      </c>
      <c r="C48" s="47" t="s">
        <v>104</v>
      </c>
      <c r="D48" s="47" t="s">
        <v>105</v>
      </c>
      <c r="E48" s="50">
        <v>1125</v>
      </c>
      <c r="F48" s="48">
        <v>33284</v>
      </c>
      <c r="G48" s="23">
        <f t="shared" si="10"/>
        <v>37444500</v>
      </c>
      <c r="H48" s="50">
        <v>33000</v>
      </c>
      <c r="I48" s="24">
        <f t="shared" si="11"/>
        <v>37125000</v>
      </c>
      <c r="J48" s="50">
        <v>22000</v>
      </c>
      <c r="K48" s="25">
        <f t="shared" si="12"/>
        <v>24750000</v>
      </c>
      <c r="L48" s="52">
        <v>37000</v>
      </c>
      <c r="M48" s="24">
        <f t="shared" si="13"/>
        <v>41625000</v>
      </c>
      <c r="N48" s="24">
        <v>34000</v>
      </c>
      <c r="O48" s="24">
        <f t="shared" si="14"/>
        <v>38250000</v>
      </c>
      <c r="P48" s="26">
        <f t="shared" si="15"/>
        <v>31856.799999999999</v>
      </c>
      <c r="Q48" s="66">
        <f t="shared" si="9"/>
        <v>4.2172634671834271E-3</v>
      </c>
      <c r="R48" s="74">
        <v>16918</v>
      </c>
      <c r="S48" s="75">
        <f t="shared" si="16"/>
        <v>19032750</v>
      </c>
    </row>
    <row r="49" spans="1:19" ht="24" customHeight="1" x14ac:dyDescent="0.3">
      <c r="A49" s="87"/>
      <c r="B49" s="46">
        <v>44</v>
      </c>
      <c r="C49" s="47" t="s">
        <v>10</v>
      </c>
      <c r="D49" s="47" t="s">
        <v>128</v>
      </c>
      <c r="E49" s="48">
        <v>1163</v>
      </c>
      <c r="F49" s="48">
        <v>15044</v>
      </c>
      <c r="G49" s="23">
        <f t="shared" si="10"/>
        <v>17496172</v>
      </c>
      <c r="H49" s="48">
        <v>24000</v>
      </c>
      <c r="I49" s="24">
        <f t="shared" si="11"/>
        <v>27912000</v>
      </c>
      <c r="J49" s="48">
        <v>25000</v>
      </c>
      <c r="K49" s="25">
        <f t="shared" si="12"/>
        <v>29075000</v>
      </c>
      <c r="L49" s="52">
        <v>30000</v>
      </c>
      <c r="M49" s="24">
        <f t="shared" si="13"/>
        <v>34890000</v>
      </c>
      <c r="N49" s="24">
        <v>40000</v>
      </c>
      <c r="O49" s="24">
        <f t="shared" si="14"/>
        <v>46520000</v>
      </c>
      <c r="P49" s="26">
        <f t="shared" si="15"/>
        <v>26808.799999999999</v>
      </c>
      <c r="Q49" s="66">
        <f t="shared" si="9"/>
        <v>3.5489996747641653E-3</v>
      </c>
      <c r="R49" s="74">
        <v>14238</v>
      </c>
      <c r="S49" s="75">
        <f t="shared" si="16"/>
        <v>16558794</v>
      </c>
    </row>
    <row r="50" spans="1:19" ht="24" customHeight="1" x14ac:dyDescent="0.3">
      <c r="A50" s="87"/>
      <c r="B50" s="46">
        <v>45</v>
      </c>
      <c r="C50" s="47" t="s">
        <v>63</v>
      </c>
      <c r="D50" s="47" t="s">
        <v>64</v>
      </c>
      <c r="E50" s="48">
        <v>425</v>
      </c>
      <c r="F50" s="48">
        <v>16582</v>
      </c>
      <c r="G50" s="23">
        <f t="shared" si="10"/>
        <v>7047350</v>
      </c>
      <c r="H50" s="48">
        <v>20600</v>
      </c>
      <c r="I50" s="24">
        <f t="shared" si="11"/>
        <v>8755000</v>
      </c>
      <c r="J50" s="48">
        <v>26000</v>
      </c>
      <c r="K50" s="25">
        <f t="shared" si="12"/>
        <v>11050000</v>
      </c>
      <c r="L50" s="52">
        <v>17000</v>
      </c>
      <c r="M50" s="24">
        <f t="shared" si="13"/>
        <v>7225000</v>
      </c>
      <c r="N50" s="24">
        <v>23000</v>
      </c>
      <c r="O50" s="24">
        <f t="shared" si="14"/>
        <v>9775000</v>
      </c>
      <c r="P50" s="26">
        <f t="shared" si="15"/>
        <v>20636.400000000001</v>
      </c>
      <c r="Q50" s="66">
        <f t="shared" si="9"/>
        <v>2.7318856826229906E-3</v>
      </c>
      <c r="R50" s="74">
        <v>10959</v>
      </c>
      <c r="S50" s="75">
        <f t="shared" si="16"/>
        <v>4657575</v>
      </c>
    </row>
    <row r="51" spans="1:19" ht="24" customHeight="1" x14ac:dyDescent="0.3">
      <c r="A51" s="87"/>
      <c r="B51" s="46">
        <v>46</v>
      </c>
      <c r="C51" s="49" t="s">
        <v>45</v>
      </c>
      <c r="D51" s="49" t="s">
        <v>46</v>
      </c>
      <c r="E51" s="50">
        <v>3425</v>
      </c>
      <c r="F51" s="50">
        <v>443</v>
      </c>
      <c r="G51" s="23">
        <f t="shared" si="10"/>
        <v>1517275</v>
      </c>
      <c r="H51" s="50">
        <v>900</v>
      </c>
      <c r="I51" s="24">
        <f t="shared" si="11"/>
        <v>3082500</v>
      </c>
      <c r="J51" s="50">
        <v>1000</v>
      </c>
      <c r="K51" s="25">
        <f t="shared" si="12"/>
        <v>3425000</v>
      </c>
      <c r="L51" s="52">
        <v>2000</v>
      </c>
      <c r="M51" s="24">
        <f t="shared" si="13"/>
        <v>6850000</v>
      </c>
      <c r="N51" s="24">
        <v>1500</v>
      </c>
      <c r="O51" s="24">
        <f t="shared" si="14"/>
        <v>5137500</v>
      </c>
      <c r="P51" s="26">
        <f t="shared" si="15"/>
        <v>1168.5999999999999</v>
      </c>
      <c r="Q51" s="66">
        <f t="shared" si="9"/>
        <v>1.5470147936235131E-4</v>
      </c>
      <c r="R51" s="74">
        <v>621</v>
      </c>
      <c r="S51" s="75">
        <f t="shared" si="16"/>
        <v>2126925</v>
      </c>
    </row>
    <row r="52" spans="1:19" ht="24" customHeight="1" x14ac:dyDescent="0.3">
      <c r="A52" s="87"/>
      <c r="B52" s="46">
        <v>47</v>
      </c>
      <c r="C52" s="47" t="s">
        <v>36</v>
      </c>
      <c r="D52" s="47" t="s">
        <v>37</v>
      </c>
      <c r="E52" s="48">
        <v>3517</v>
      </c>
      <c r="F52" s="48">
        <v>896</v>
      </c>
      <c r="G52" s="23">
        <f t="shared" si="10"/>
        <v>3151232</v>
      </c>
      <c r="H52" s="48">
        <v>1650</v>
      </c>
      <c r="I52" s="24">
        <f t="shared" si="11"/>
        <v>5803050</v>
      </c>
      <c r="J52" s="48">
        <v>1800</v>
      </c>
      <c r="K52" s="25">
        <f t="shared" si="12"/>
        <v>6330600</v>
      </c>
      <c r="L52" s="52">
        <v>2300</v>
      </c>
      <c r="M52" s="24">
        <f t="shared" si="13"/>
        <v>8089100</v>
      </c>
      <c r="N52" s="24">
        <v>3000</v>
      </c>
      <c r="O52" s="24">
        <f t="shared" si="14"/>
        <v>10551000</v>
      </c>
      <c r="P52" s="26">
        <f t="shared" si="15"/>
        <v>1929.2</v>
      </c>
      <c r="Q52" s="66">
        <f t="shared" si="9"/>
        <v>2.5539114665912044E-4</v>
      </c>
      <c r="R52" s="74">
        <v>1025</v>
      </c>
      <c r="S52" s="75">
        <f t="shared" si="16"/>
        <v>3604925</v>
      </c>
    </row>
    <row r="53" spans="1:19" ht="24" customHeight="1" x14ac:dyDescent="0.3">
      <c r="A53" s="87"/>
      <c r="B53" s="46">
        <v>48</v>
      </c>
      <c r="C53" s="47" t="s">
        <v>56</v>
      </c>
      <c r="D53" s="47" t="s">
        <v>57</v>
      </c>
      <c r="E53" s="48">
        <v>425</v>
      </c>
      <c r="F53" s="48">
        <v>16549</v>
      </c>
      <c r="G53" s="23">
        <f t="shared" si="10"/>
        <v>7033325</v>
      </c>
      <c r="H53" s="48">
        <v>22000</v>
      </c>
      <c r="I53" s="24">
        <f t="shared" si="11"/>
        <v>9350000</v>
      </c>
      <c r="J53" s="48">
        <v>23000</v>
      </c>
      <c r="K53" s="25">
        <f t="shared" si="12"/>
        <v>9775000</v>
      </c>
      <c r="L53" s="52">
        <v>25000</v>
      </c>
      <c r="M53" s="24">
        <f t="shared" si="13"/>
        <v>10625000</v>
      </c>
      <c r="N53" s="24">
        <v>44000</v>
      </c>
      <c r="O53" s="24">
        <f t="shared" si="14"/>
        <v>18700000</v>
      </c>
      <c r="P53" s="26">
        <f t="shared" si="15"/>
        <v>26109.8</v>
      </c>
      <c r="Q53" s="66">
        <f t="shared" si="9"/>
        <v>3.4564647320341605E-3</v>
      </c>
      <c r="R53" s="74">
        <v>13866</v>
      </c>
      <c r="S53" s="75">
        <f t="shared" si="16"/>
        <v>5893050</v>
      </c>
    </row>
    <row r="54" spans="1:19" ht="24" customHeight="1" x14ac:dyDescent="0.3">
      <c r="A54" s="87"/>
      <c r="B54" s="46">
        <v>49</v>
      </c>
      <c r="C54" s="47" t="s">
        <v>32</v>
      </c>
      <c r="D54" s="47" t="s">
        <v>33</v>
      </c>
      <c r="E54" s="48">
        <v>3</v>
      </c>
      <c r="F54" s="48">
        <v>4280</v>
      </c>
      <c r="G54" s="23">
        <f t="shared" si="10"/>
        <v>12840</v>
      </c>
      <c r="H54" s="48">
        <v>8800</v>
      </c>
      <c r="I54" s="24">
        <f t="shared" si="11"/>
        <v>26400</v>
      </c>
      <c r="J54" s="48">
        <v>9800</v>
      </c>
      <c r="K54" s="25">
        <f t="shared" si="12"/>
        <v>29400</v>
      </c>
      <c r="L54" s="52">
        <v>9500</v>
      </c>
      <c r="M54" s="24">
        <f t="shared" si="13"/>
        <v>28500</v>
      </c>
      <c r="N54" s="24">
        <v>14000</v>
      </c>
      <c r="O54" s="24">
        <f t="shared" si="14"/>
        <v>42000</v>
      </c>
      <c r="P54" s="26">
        <f t="shared" si="15"/>
        <v>9276</v>
      </c>
      <c r="Q54" s="66">
        <f t="shared" si="9"/>
        <v>1.2279744331380889E-3</v>
      </c>
      <c r="R54" s="74">
        <v>4926</v>
      </c>
      <c r="S54" s="75">
        <f t="shared" si="16"/>
        <v>14778</v>
      </c>
    </row>
    <row r="55" spans="1:19" ht="24" customHeight="1" x14ac:dyDescent="0.3">
      <c r="A55" s="87"/>
      <c r="B55" s="46">
        <v>50</v>
      </c>
      <c r="C55" s="51" t="s">
        <v>106</v>
      </c>
      <c r="D55" s="49" t="s">
        <v>38</v>
      </c>
      <c r="E55" s="50">
        <v>1198</v>
      </c>
      <c r="F55" s="48">
        <v>5186</v>
      </c>
      <c r="G55" s="23">
        <f t="shared" si="10"/>
        <v>6212828</v>
      </c>
      <c r="H55" s="50">
        <v>9000</v>
      </c>
      <c r="I55" s="24">
        <f t="shared" si="11"/>
        <v>10782000</v>
      </c>
      <c r="J55" s="50">
        <v>9000</v>
      </c>
      <c r="K55" s="25">
        <f t="shared" si="12"/>
        <v>10782000</v>
      </c>
      <c r="L55" s="52">
        <v>10000</v>
      </c>
      <c r="M55" s="24">
        <f t="shared" si="13"/>
        <v>11980000</v>
      </c>
      <c r="N55" s="24">
        <v>14000</v>
      </c>
      <c r="O55" s="24">
        <f t="shared" si="14"/>
        <v>16772000</v>
      </c>
      <c r="P55" s="26">
        <f t="shared" si="15"/>
        <v>9437.2000000000007</v>
      </c>
      <c r="Q55" s="66">
        <f t="shared" si="9"/>
        <v>1.2493143941796868E-3</v>
      </c>
      <c r="R55" s="74">
        <v>5012</v>
      </c>
      <c r="S55" s="75">
        <f t="shared" si="16"/>
        <v>6004376</v>
      </c>
    </row>
    <row r="56" spans="1:19" ht="24" customHeight="1" x14ac:dyDescent="0.3">
      <c r="A56" s="87"/>
      <c r="B56" s="46">
        <v>51</v>
      </c>
      <c r="C56" s="47" t="s">
        <v>107</v>
      </c>
      <c r="D56" s="47" t="s">
        <v>129</v>
      </c>
      <c r="E56" s="50">
        <v>185</v>
      </c>
      <c r="F56" s="48">
        <v>83210</v>
      </c>
      <c r="G56" s="23">
        <f t="shared" si="10"/>
        <v>15393850</v>
      </c>
      <c r="H56" s="50">
        <v>88000</v>
      </c>
      <c r="I56" s="24">
        <f t="shared" si="11"/>
        <v>16280000</v>
      </c>
      <c r="J56" s="50">
        <v>65000</v>
      </c>
      <c r="K56" s="25">
        <f t="shared" si="12"/>
        <v>12025000</v>
      </c>
      <c r="L56" s="52">
        <v>80000</v>
      </c>
      <c r="M56" s="24">
        <f t="shared" si="13"/>
        <v>14800000</v>
      </c>
      <c r="N56" s="24">
        <v>78000</v>
      </c>
      <c r="O56" s="24">
        <f t="shared" si="14"/>
        <v>14430000</v>
      </c>
      <c r="P56" s="26">
        <f t="shared" si="15"/>
        <v>78842</v>
      </c>
      <c r="Q56" s="66">
        <f t="shared" si="9"/>
        <v>1.0437253154104487E-2</v>
      </c>
      <c r="R56" s="74">
        <v>41871</v>
      </c>
      <c r="S56" s="75">
        <f t="shared" si="16"/>
        <v>7746135</v>
      </c>
    </row>
    <row r="57" spans="1:19" ht="24" customHeight="1" x14ac:dyDescent="0.3">
      <c r="A57" s="87"/>
      <c r="B57" s="46">
        <v>52</v>
      </c>
      <c r="C57" s="47" t="s">
        <v>62</v>
      </c>
      <c r="D57" s="47" t="s">
        <v>57</v>
      </c>
      <c r="E57" s="48">
        <v>1148</v>
      </c>
      <c r="F57" s="48">
        <v>4835</v>
      </c>
      <c r="G57" s="23">
        <f t="shared" si="10"/>
        <v>5550580</v>
      </c>
      <c r="H57" s="48">
        <v>8000</v>
      </c>
      <c r="I57" s="24">
        <f t="shared" si="11"/>
        <v>9184000</v>
      </c>
      <c r="J57" s="48">
        <v>9000</v>
      </c>
      <c r="K57" s="25">
        <f t="shared" si="12"/>
        <v>10332000</v>
      </c>
      <c r="L57" s="52">
        <v>9000</v>
      </c>
      <c r="M57" s="24">
        <f t="shared" si="13"/>
        <v>10332000</v>
      </c>
      <c r="N57" s="24">
        <v>14000</v>
      </c>
      <c r="O57" s="24">
        <f t="shared" si="14"/>
        <v>16072000</v>
      </c>
      <c r="P57" s="26">
        <f t="shared" si="15"/>
        <v>8967</v>
      </c>
      <c r="Q57" s="66">
        <f t="shared" si="9"/>
        <v>1.1870684284119495E-3</v>
      </c>
      <c r="R57" s="74">
        <v>4762</v>
      </c>
      <c r="S57" s="75">
        <f t="shared" si="16"/>
        <v>5466776</v>
      </c>
    </row>
    <row r="58" spans="1:19" ht="24" customHeight="1" x14ac:dyDescent="0.3">
      <c r="A58" s="87"/>
      <c r="B58" s="46">
        <v>53</v>
      </c>
      <c r="C58" s="47" t="s">
        <v>39</v>
      </c>
      <c r="D58" s="47" t="s">
        <v>40</v>
      </c>
      <c r="E58" s="48">
        <v>1</v>
      </c>
      <c r="F58" s="48">
        <v>548</v>
      </c>
      <c r="G58" s="23">
        <f t="shared" si="10"/>
        <v>548</v>
      </c>
      <c r="H58" s="48">
        <v>1500</v>
      </c>
      <c r="I58" s="24">
        <f t="shared" si="11"/>
        <v>1500</v>
      </c>
      <c r="J58" s="48">
        <v>5000</v>
      </c>
      <c r="K58" s="25">
        <f t="shared" si="12"/>
        <v>5000</v>
      </c>
      <c r="L58" s="52">
        <v>1200</v>
      </c>
      <c r="M58" s="24">
        <f t="shared" si="13"/>
        <v>1200</v>
      </c>
      <c r="N58" s="24">
        <v>2200</v>
      </c>
      <c r="O58" s="24">
        <f t="shared" si="14"/>
        <v>2200</v>
      </c>
      <c r="P58" s="26">
        <f t="shared" si="15"/>
        <v>2089.6</v>
      </c>
      <c r="Q58" s="66">
        <f t="shared" si="9"/>
        <v>2.76625202186864E-4</v>
      </c>
      <c r="R58" s="74">
        <v>1110</v>
      </c>
      <c r="S58" s="75">
        <f t="shared" si="16"/>
        <v>1110</v>
      </c>
    </row>
    <row r="59" spans="1:19" ht="24" customHeight="1" x14ac:dyDescent="0.3">
      <c r="A59" s="87"/>
      <c r="B59" s="46">
        <v>54</v>
      </c>
      <c r="C59" s="47" t="s">
        <v>68</v>
      </c>
      <c r="D59" s="47" t="s">
        <v>69</v>
      </c>
      <c r="E59" s="50">
        <v>1145</v>
      </c>
      <c r="F59" s="48">
        <v>23981</v>
      </c>
      <c r="G59" s="23">
        <f t="shared" si="10"/>
        <v>27458245</v>
      </c>
      <c r="H59" s="50">
        <v>25000</v>
      </c>
      <c r="I59" s="24">
        <f t="shared" si="11"/>
        <v>28625000</v>
      </c>
      <c r="J59" s="50">
        <v>18000</v>
      </c>
      <c r="K59" s="25">
        <f t="shared" si="12"/>
        <v>20610000</v>
      </c>
      <c r="L59" s="52">
        <v>30000</v>
      </c>
      <c r="M59" s="24">
        <f t="shared" si="13"/>
        <v>34350000</v>
      </c>
      <c r="N59" s="24">
        <v>30000</v>
      </c>
      <c r="O59" s="24">
        <f t="shared" si="14"/>
        <v>34350000</v>
      </c>
      <c r="P59" s="26">
        <f t="shared" si="15"/>
        <v>25396.2</v>
      </c>
      <c r="Q59" s="66">
        <f t="shared" si="9"/>
        <v>3.361997013676319E-3</v>
      </c>
      <c r="R59" s="74">
        <v>13487</v>
      </c>
      <c r="S59" s="75">
        <f t="shared" si="16"/>
        <v>15442615</v>
      </c>
    </row>
    <row r="60" spans="1:19" ht="24" customHeight="1" x14ac:dyDescent="0.3">
      <c r="A60" s="87"/>
      <c r="B60" s="46">
        <v>55</v>
      </c>
      <c r="C60" s="47" t="s">
        <v>34</v>
      </c>
      <c r="D60" s="47" t="s">
        <v>35</v>
      </c>
      <c r="E60" s="50">
        <v>1208</v>
      </c>
      <c r="F60" s="48">
        <v>2929</v>
      </c>
      <c r="G60" s="23">
        <f t="shared" si="10"/>
        <v>3538232</v>
      </c>
      <c r="H60" s="50">
        <v>5000</v>
      </c>
      <c r="I60" s="24">
        <f t="shared" si="11"/>
        <v>6040000</v>
      </c>
      <c r="J60" s="50">
        <v>4500</v>
      </c>
      <c r="K60" s="25">
        <f t="shared" si="12"/>
        <v>5436000</v>
      </c>
      <c r="L60" s="52">
        <v>5500</v>
      </c>
      <c r="M60" s="24">
        <f t="shared" si="13"/>
        <v>6644000</v>
      </c>
      <c r="N60" s="24">
        <v>7700</v>
      </c>
      <c r="O60" s="24">
        <f t="shared" si="14"/>
        <v>9301600</v>
      </c>
      <c r="P60" s="26">
        <f t="shared" si="15"/>
        <v>5125.8</v>
      </c>
      <c r="Q60" s="66">
        <f t="shared" si="9"/>
        <v>6.7856310364157143E-4</v>
      </c>
      <c r="R60" s="74">
        <v>2722</v>
      </c>
      <c r="S60" s="75">
        <f t="shared" si="16"/>
        <v>3288176</v>
      </c>
    </row>
    <row r="61" spans="1:19" ht="24" customHeight="1" x14ac:dyDescent="0.3">
      <c r="A61" s="87"/>
      <c r="B61" s="46">
        <v>56</v>
      </c>
      <c r="C61" s="47" t="s">
        <v>43</v>
      </c>
      <c r="D61" s="47" t="s">
        <v>44</v>
      </c>
      <c r="E61" s="48">
        <v>22661</v>
      </c>
      <c r="F61" s="48">
        <v>307</v>
      </c>
      <c r="G61" s="23">
        <f t="shared" si="10"/>
        <v>6956927</v>
      </c>
      <c r="H61" s="48">
        <v>1000</v>
      </c>
      <c r="I61" s="24">
        <f t="shared" si="11"/>
        <v>22661000</v>
      </c>
      <c r="J61" s="48">
        <v>850</v>
      </c>
      <c r="K61" s="25">
        <f t="shared" si="12"/>
        <v>19261850</v>
      </c>
      <c r="L61" s="52">
        <v>1000</v>
      </c>
      <c r="M61" s="24">
        <f t="shared" si="13"/>
        <v>22661000</v>
      </c>
      <c r="N61" s="24">
        <v>1400</v>
      </c>
      <c r="O61" s="24">
        <f t="shared" si="14"/>
        <v>31725400</v>
      </c>
      <c r="P61" s="26">
        <f t="shared" si="15"/>
        <v>911.4</v>
      </c>
      <c r="Q61" s="66">
        <f t="shared" si="9"/>
        <v>1.2065285665826372E-4</v>
      </c>
      <c r="R61" s="74">
        <v>484</v>
      </c>
      <c r="S61" s="75">
        <f t="shared" si="16"/>
        <v>10967924</v>
      </c>
    </row>
    <row r="62" spans="1:19" ht="24" customHeight="1" x14ac:dyDescent="0.3">
      <c r="A62" s="87"/>
      <c r="B62" s="46">
        <v>57</v>
      </c>
      <c r="C62" s="47" t="s">
        <v>47</v>
      </c>
      <c r="D62" s="47" t="s">
        <v>48</v>
      </c>
      <c r="E62" s="50">
        <v>146</v>
      </c>
      <c r="F62" s="48">
        <v>892</v>
      </c>
      <c r="G62" s="23">
        <f t="shared" si="10"/>
        <v>130232</v>
      </c>
      <c r="H62" s="50">
        <v>1700</v>
      </c>
      <c r="I62" s="24">
        <f t="shared" si="11"/>
        <v>248200</v>
      </c>
      <c r="J62" s="50">
        <v>1800</v>
      </c>
      <c r="K62" s="25">
        <f t="shared" si="12"/>
        <v>262800</v>
      </c>
      <c r="L62" s="52">
        <v>2000</v>
      </c>
      <c r="M62" s="24">
        <f t="shared" si="13"/>
        <v>292000</v>
      </c>
      <c r="N62" s="24">
        <v>2800</v>
      </c>
      <c r="O62" s="24">
        <f t="shared" si="14"/>
        <v>408800</v>
      </c>
      <c r="P62" s="26">
        <f t="shared" si="15"/>
        <v>1838.4</v>
      </c>
      <c r="Q62" s="66">
        <f t="shared" si="9"/>
        <v>2.4337087083668206E-4</v>
      </c>
      <c r="R62" s="74">
        <v>976</v>
      </c>
      <c r="S62" s="75">
        <f t="shared" si="16"/>
        <v>142496</v>
      </c>
    </row>
    <row r="63" spans="1:19" ht="24" customHeight="1" x14ac:dyDescent="0.3">
      <c r="A63" s="87"/>
      <c r="B63" s="46">
        <v>58</v>
      </c>
      <c r="C63" s="47" t="s">
        <v>41</v>
      </c>
      <c r="D63" s="47" t="s">
        <v>42</v>
      </c>
      <c r="E63" s="50">
        <v>6848</v>
      </c>
      <c r="F63" s="48">
        <v>443</v>
      </c>
      <c r="G63" s="23">
        <f t="shared" si="10"/>
        <v>3033664</v>
      </c>
      <c r="H63" s="50">
        <v>1500</v>
      </c>
      <c r="I63" s="24">
        <f t="shared" si="11"/>
        <v>10272000</v>
      </c>
      <c r="J63" s="50">
        <v>950</v>
      </c>
      <c r="K63" s="25">
        <f t="shared" si="12"/>
        <v>6505600</v>
      </c>
      <c r="L63" s="52">
        <v>1700</v>
      </c>
      <c r="M63" s="24">
        <f t="shared" si="13"/>
        <v>11641600</v>
      </c>
      <c r="N63" s="24">
        <v>1400</v>
      </c>
      <c r="O63" s="24">
        <f t="shared" si="14"/>
        <v>9587200</v>
      </c>
      <c r="P63" s="26">
        <f t="shared" si="15"/>
        <v>1198.5999999999999</v>
      </c>
      <c r="Q63" s="66">
        <f t="shared" si="9"/>
        <v>1.586729361318794E-4</v>
      </c>
      <c r="R63" s="74">
        <v>637</v>
      </c>
      <c r="S63" s="75">
        <f t="shared" si="16"/>
        <v>4362176</v>
      </c>
    </row>
    <row r="64" spans="1:19" ht="24" customHeight="1" thickBot="1" x14ac:dyDescent="0.35">
      <c r="A64" s="88"/>
      <c r="B64" s="53">
        <v>59</v>
      </c>
      <c r="C64" s="54" t="s">
        <v>49</v>
      </c>
      <c r="D64" s="54" t="s">
        <v>50</v>
      </c>
      <c r="E64" s="55">
        <v>2254</v>
      </c>
      <c r="F64" s="55">
        <v>1497</v>
      </c>
      <c r="G64" s="30">
        <f t="shared" si="10"/>
        <v>3374238</v>
      </c>
      <c r="H64" s="55">
        <v>2500</v>
      </c>
      <c r="I64" s="31">
        <f t="shared" si="11"/>
        <v>5635000</v>
      </c>
      <c r="J64" s="55">
        <v>3800</v>
      </c>
      <c r="K64" s="32">
        <f t="shared" si="12"/>
        <v>8565200</v>
      </c>
      <c r="L64" s="56">
        <v>3500</v>
      </c>
      <c r="M64" s="31">
        <f t="shared" si="13"/>
        <v>7889000</v>
      </c>
      <c r="N64" s="31">
        <v>4000</v>
      </c>
      <c r="O64" s="24">
        <f t="shared" si="14"/>
        <v>9016000</v>
      </c>
      <c r="P64" s="33">
        <f t="shared" si="15"/>
        <v>3059.4</v>
      </c>
      <c r="Q64" s="67">
        <f t="shared" si="9"/>
        <v>4.0500916135647583E-4</v>
      </c>
      <c r="R64" s="76">
        <v>1625</v>
      </c>
      <c r="S64" s="77">
        <f t="shared" si="16"/>
        <v>3662750</v>
      </c>
    </row>
    <row r="65" spans="1:5" ht="9" customHeight="1" x14ac:dyDescent="0.3">
      <c r="A65" s="4"/>
      <c r="B65" s="5"/>
      <c r="C65" s="4"/>
      <c r="D65" s="4"/>
      <c r="E65" s="4"/>
    </row>
  </sheetData>
  <mergeCells count="17">
    <mergeCell ref="A18:A37"/>
    <mergeCell ref="A38:A64"/>
    <mergeCell ref="R3:S3"/>
    <mergeCell ref="N3:O3"/>
    <mergeCell ref="Q3:Q4"/>
    <mergeCell ref="A5:D5"/>
    <mergeCell ref="A6:A17"/>
    <mergeCell ref="A1:Q1"/>
    <mergeCell ref="A3:A4"/>
    <mergeCell ref="B3:B4"/>
    <mergeCell ref="C3:C4"/>
    <mergeCell ref="D3:D4"/>
    <mergeCell ref="E3:E4"/>
    <mergeCell ref="F3:G3"/>
    <mergeCell ref="H3:I3"/>
    <mergeCell ref="J3:K3"/>
    <mergeCell ref="L3:M3"/>
  </mergeCells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65"/>
  <sheetViews>
    <sheetView topLeftCell="H1" zoomScale="75" zoomScaleNormal="75" workbookViewId="0">
      <selection activeCell="U10" sqref="U10"/>
    </sheetView>
  </sheetViews>
  <sheetFormatPr defaultRowHeight="16.5" x14ac:dyDescent="0.3"/>
  <cols>
    <col min="1" max="1" width="7.25" customWidth="1"/>
    <col min="2" max="2" width="5.875" customWidth="1"/>
    <col min="3" max="3" width="21.875" customWidth="1"/>
    <col min="4" max="4" width="48.875" customWidth="1"/>
    <col min="5" max="5" width="14.875" customWidth="1"/>
    <col min="6" max="6" width="15.625" style="35" customWidth="1"/>
    <col min="7" max="7" width="15.625" style="35" hidden="1" customWidth="1"/>
    <col min="8" max="8" width="15.625" style="35" customWidth="1"/>
    <col min="9" max="9" width="16.25" style="35" customWidth="1"/>
    <col min="10" max="10" width="15.625" style="36" customWidth="1"/>
    <col min="11" max="11" width="16.25" style="36" customWidth="1"/>
    <col min="12" max="12" width="15.625" style="36" customWidth="1"/>
    <col min="13" max="13" width="16.25" style="36" customWidth="1"/>
    <col min="14" max="14" width="15.625" style="36" customWidth="1"/>
    <col min="15" max="17" width="16.25" style="36" customWidth="1"/>
    <col min="18" max="18" width="15.625" style="36" customWidth="1"/>
    <col min="19" max="19" width="8" style="37" customWidth="1"/>
    <col min="20" max="20" width="12.75" style="37" bestFit="1" customWidth="1"/>
    <col min="21" max="21" width="21.875" style="37" bestFit="1" customWidth="1"/>
    <col min="22" max="22" width="21.875" style="37" customWidth="1"/>
    <col min="23" max="23" width="14.625" style="38" customWidth="1"/>
    <col min="24" max="24" width="12" bestFit="1" customWidth="1"/>
    <col min="25" max="26" width="14.75" bestFit="1" customWidth="1"/>
    <col min="27" max="27" width="13.625" style="65" bestFit="1" customWidth="1"/>
  </cols>
  <sheetData>
    <row r="1" spans="1:27" ht="38.25" customHeight="1" x14ac:dyDescent="0.3">
      <c r="A1" s="96" t="s">
        <v>86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</row>
    <row r="2" spans="1:27" s="1" customFormat="1" ht="18" customHeight="1" thickBot="1" x14ac:dyDescent="0.35">
      <c r="A2" s="2"/>
      <c r="B2" s="2"/>
      <c r="C2" s="2"/>
      <c r="D2" s="2"/>
      <c r="E2" s="3"/>
      <c r="G2" s="6"/>
      <c r="H2" s="6"/>
      <c r="I2" s="6"/>
      <c r="J2" s="7"/>
      <c r="K2" s="7"/>
      <c r="L2" s="8"/>
      <c r="M2" s="8"/>
      <c r="N2" s="7"/>
      <c r="O2" s="7"/>
      <c r="P2" s="7"/>
      <c r="Q2" s="7"/>
      <c r="R2" s="9"/>
      <c r="S2" s="10"/>
      <c r="T2" s="10"/>
      <c r="U2" s="10"/>
      <c r="V2" s="10"/>
      <c r="W2" s="11" t="s">
        <v>88</v>
      </c>
      <c r="AA2" s="65"/>
    </row>
    <row r="3" spans="1:27" s="1" customFormat="1" ht="38.25" customHeight="1" x14ac:dyDescent="0.3">
      <c r="A3" s="97" t="s">
        <v>73</v>
      </c>
      <c r="B3" s="99" t="s">
        <v>72</v>
      </c>
      <c r="C3" s="99" t="s">
        <v>74</v>
      </c>
      <c r="D3" s="99" t="s">
        <v>75</v>
      </c>
      <c r="E3" s="101" t="s">
        <v>76</v>
      </c>
      <c r="F3" s="103" t="s">
        <v>89</v>
      </c>
      <c r="G3" s="103"/>
      <c r="H3" s="103"/>
      <c r="I3" s="103"/>
      <c r="J3" s="103" t="s">
        <v>83</v>
      </c>
      <c r="K3" s="103"/>
      <c r="L3" s="103" t="s">
        <v>111</v>
      </c>
      <c r="M3" s="103"/>
      <c r="N3" s="103" t="s">
        <v>112</v>
      </c>
      <c r="O3" s="103"/>
      <c r="P3" s="89" t="s">
        <v>136</v>
      </c>
      <c r="Q3" s="90"/>
      <c r="R3" s="103" t="s">
        <v>139</v>
      </c>
      <c r="S3" s="103"/>
      <c r="T3" s="41"/>
      <c r="U3" s="103" t="s">
        <v>84</v>
      </c>
      <c r="V3" s="57"/>
      <c r="W3" s="91" t="s">
        <v>85</v>
      </c>
      <c r="AA3" s="65"/>
    </row>
    <row r="4" spans="1:27" s="2" customFormat="1" ht="38.25" customHeight="1" thickBot="1" x14ac:dyDescent="0.35">
      <c r="A4" s="98"/>
      <c r="B4" s="100"/>
      <c r="C4" s="100"/>
      <c r="D4" s="100"/>
      <c r="E4" s="102"/>
      <c r="F4" s="42" t="s">
        <v>77</v>
      </c>
      <c r="G4" s="42" t="s">
        <v>78</v>
      </c>
      <c r="H4" s="42" t="s">
        <v>79</v>
      </c>
      <c r="I4" s="42" t="s">
        <v>80</v>
      </c>
      <c r="J4" s="42" t="s">
        <v>81</v>
      </c>
      <c r="K4" s="42" t="s">
        <v>80</v>
      </c>
      <c r="L4" s="42" t="s">
        <v>81</v>
      </c>
      <c r="M4" s="42" t="s">
        <v>80</v>
      </c>
      <c r="N4" s="42" t="s">
        <v>81</v>
      </c>
      <c r="O4" s="42" t="s">
        <v>80</v>
      </c>
      <c r="P4" s="42" t="s">
        <v>137</v>
      </c>
      <c r="Q4" s="42" t="s">
        <v>138</v>
      </c>
      <c r="R4" s="42" t="s">
        <v>81</v>
      </c>
      <c r="S4" s="39" t="s">
        <v>82</v>
      </c>
      <c r="T4" s="39"/>
      <c r="U4" s="123"/>
      <c r="V4" s="58"/>
      <c r="W4" s="92"/>
      <c r="AA4" s="65"/>
    </row>
    <row r="5" spans="1:27" ht="24" customHeight="1" thickTop="1" thickBot="1" x14ac:dyDescent="0.35">
      <c r="A5" s="120" t="s">
        <v>87</v>
      </c>
      <c r="B5" s="121"/>
      <c r="C5" s="121"/>
      <c r="D5" s="122"/>
      <c r="E5" s="40">
        <f>SUM(E6:E64)</f>
        <v>55915</v>
      </c>
      <c r="F5" s="12">
        <f>SUM(F6:F64)</f>
        <v>0</v>
      </c>
      <c r="G5" s="12"/>
      <c r="H5" s="12">
        <f t="shared" ref="H5:O5" si="0">SUM(H6:H64)</f>
        <v>0</v>
      </c>
      <c r="I5" s="12">
        <f t="shared" si="0"/>
        <v>0</v>
      </c>
      <c r="J5" s="12">
        <f t="shared" si="0"/>
        <v>6840240</v>
      </c>
      <c r="K5" s="12">
        <f t="shared" si="0"/>
        <v>578545240</v>
      </c>
      <c r="L5" s="12">
        <f t="shared" si="0"/>
        <v>8216400</v>
      </c>
      <c r="M5" s="12">
        <f t="shared" si="0"/>
        <v>603340750</v>
      </c>
      <c r="N5" s="12">
        <f t="shared" si="0"/>
        <v>8526500</v>
      </c>
      <c r="O5" s="12">
        <f t="shared" si="0"/>
        <v>672837200</v>
      </c>
      <c r="P5" s="12">
        <f t="shared" ref="P5:Q5" si="1">SUM(P6:P64)</f>
        <v>10174680</v>
      </c>
      <c r="Q5" s="12">
        <f t="shared" si="1"/>
        <v>10307968.308000002</v>
      </c>
      <c r="R5" s="12">
        <f>SUM(R6:R64)</f>
        <v>9000</v>
      </c>
      <c r="S5" s="12"/>
      <c r="T5" s="12">
        <f t="shared" ref="T5" si="2">SUM(T6:T64)</f>
        <v>8439455</v>
      </c>
      <c r="U5" s="12">
        <f>SUM(U6:U64)</f>
        <v>10782000</v>
      </c>
      <c r="V5" s="59"/>
      <c r="W5" s="13">
        <f>SUM(W6:W64)</f>
        <v>1</v>
      </c>
      <c r="X5" s="63">
        <f>SUM(X6:X64)</f>
        <v>0.99999999999999989</v>
      </c>
      <c r="Z5" s="65">
        <f t="shared" ref="Z5:AA5" si="3">SUM(Z6:Z64)</f>
        <v>8439455</v>
      </c>
      <c r="AA5" s="65">
        <f t="shared" si="3"/>
        <v>658061152</v>
      </c>
    </row>
    <row r="6" spans="1:27" ht="24" customHeight="1" thickTop="1" x14ac:dyDescent="0.3">
      <c r="A6" s="95" t="s">
        <v>108</v>
      </c>
      <c r="B6" s="43">
        <v>1</v>
      </c>
      <c r="C6" s="44" t="s">
        <v>9</v>
      </c>
      <c r="D6" s="44" t="s">
        <v>113</v>
      </c>
      <c r="E6" s="45">
        <v>1</v>
      </c>
      <c r="F6" s="45"/>
      <c r="G6" s="15">
        <v>1.0130999999999999</v>
      </c>
      <c r="H6" s="14">
        <f>ROUNDDOWN(F6*G6,0)</f>
        <v>0</v>
      </c>
      <c r="I6" s="16">
        <f>ROUND(H6*E6,0)</f>
        <v>0</v>
      </c>
      <c r="J6" s="48">
        <v>24000</v>
      </c>
      <c r="K6" s="17">
        <f t="shared" ref="K6:K64" si="4">J6*E6</f>
        <v>24000</v>
      </c>
      <c r="L6" s="48">
        <v>35000</v>
      </c>
      <c r="M6" s="18">
        <f t="shared" ref="M6:M64" si="5">L6*E6</f>
        <v>35000</v>
      </c>
      <c r="N6" s="52">
        <v>30000</v>
      </c>
      <c r="O6" s="17">
        <f t="shared" ref="O6:Q64" si="6">N6*E6</f>
        <v>30000</v>
      </c>
      <c r="P6" s="17">
        <v>37000</v>
      </c>
      <c r="Q6" s="17">
        <f t="shared" si="6"/>
        <v>37484.699999999997</v>
      </c>
      <c r="R6" s="19">
        <f>MIN(H6,L6,J6,N6)</f>
        <v>0</v>
      </c>
      <c r="S6" s="16" t="str">
        <f>IF(H6=R6,"A","B")</f>
        <v>A</v>
      </c>
      <c r="T6" s="16">
        <f>AVERAGE(J6,L6,N6,P6)</f>
        <v>31500</v>
      </c>
      <c r="U6" s="16">
        <f t="shared" ref="U6:U37" si="7">R6*E6</f>
        <v>0</v>
      </c>
      <c r="V6" s="60"/>
      <c r="W6" s="20">
        <f t="shared" ref="W6:W37" si="8">U6/$U$5</f>
        <v>0</v>
      </c>
      <c r="X6" s="63">
        <f>T6/$T$5</f>
        <v>3.7324685065564067E-3</v>
      </c>
      <c r="Y6" s="64">
        <f>$T$5*X6</f>
        <v>31500</v>
      </c>
      <c r="Z6" s="65">
        <f>ROUND(Y6,0)</f>
        <v>31500</v>
      </c>
      <c r="AA6" s="65">
        <f>Z6*E6</f>
        <v>31500</v>
      </c>
    </row>
    <row r="7" spans="1:27" ht="24" customHeight="1" x14ac:dyDescent="0.3">
      <c r="A7" s="124"/>
      <c r="B7" s="46">
        <v>2</v>
      </c>
      <c r="C7" s="47" t="s">
        <v>4</v>
      </c>
      <c r="D7" s="47" t="s">
        <v>113</v>
      </c>
      <c r="E7" s="48">
        <v>1</v>
      </c>
      <c r="F7" s="48"/>
      <c r="G7" s="22">
        <v>1.0130999999999999</v>
      </c>
      <c r="H7" s="21">
        <f t="shared" ref="H7:H64" si="9">ROUNDDOWN(F7*G7,0)</f>
        <v>0</v>
      </c>
      <c r="I7" s="23">
        <f t="shared" ref="I7:I64" si="10">ROUND(H7*E7,0)</f>
        <v>0</v>
      </c>
      <c r="J7" s="48">
        <v>240000</v>
      </c>
      <c r="K7" s="24">
        <f t="shared" si="4"/>
        <v>240000</v>
      </c>
      <c r="L7" s="48">
        <v>350000</v>
      </c>
      <c r="M7" s="25">
        <f t="shared" si="5"/>
        <v>350000</v>
      </c>
      <c r="N7" s="52">
        <v>300000</v>
      </c>
      <c r="O7" s="24">
        <f t="shared" si="6"/>
        <v>300000</v>
      </c>
      <c r="P7" s="24">
        <v>370000</v>
      </c>
      <c r="Q7" s="24">
        <f t="shared" si="6"/>
        <v>374846.99999999994</v>
      </c>
      <c r="R7" s="26">
        <f t="shared" ref="R7:R64" si="11">MIN(H7,L7,J7,N7)</f>
        <v>0</v>
      </c>
      <c r="S7" s="23" t="str">
        <f t="shared" ref="S7:S64" si="12">IF(H7=R7,"A","B")</f>
        <v>A</v>
      </c>
      <c r="T7" s="23">
        <f>AVERAGE(J7,L7,N7,P7)</f>
        <v>315000</v>
      </c>
      <c r="U7" s="23">
        <f t="shared" si="7"/>
        <v>0</v>
      </c>
      <c r="V7" s="61"/>
      <c r="W7" s="27">
        <f t="shared" si="8"/>
        <v>0</v>
      </c>
      <c r="X7" s="63">
        <f t="shared" ref="X7:X64" si="13">T7/$T$5</f>
        <v>3.7324685065564064E-2</v>
      </c>
      <c r="Y7" s="64">
        <f t="shared" ref="Y7:Y64" si="14">$T$5*X7</f>
        <v>315000</v>
      </c>
      <c r="Z7" s="65">
        <f t="shared" ref="Z7:Z64" si="15">ROUND(Y7,0)</f>
        <v>315000</v>
      </c>
      <c r="AA7" s="65">
        <f t="shared" ref="AA7:AA64" si="16">Z7*E7</f>
        <v>315000</v>
      </c>
    </row>
    <row r="8" spans="1:27" ht="24" customHeight="1" x14ac:dyDescent="0.3">
      <c r="A8" s="124"/>
      <c r="B8" s="46">
        <v>3</v>
      </c>
      <c r="C8" s="47" t="s">
        <v>8</v>
      </c>
      <c r="D8" s="47" t="s">
        <v>114</v>
      </c>
      <c r="E8" s="48">
        <v>3</v>
      </c>
      <c r="F8" s="48"/>
      <c r="G8" s="22">
        <v>1.0130999999999999</v>
      </c>
      <c r="H8" s="21">
        <f t="shared" si="9"/>
        <v>0</v>
      </c>
      <c r="I8" s="23">
        <f t="shared" si="10"/>
        <v>0</v>
      </c>
      <c r="J8" s="48">
        <v>70000</v>
      </c>
      <c r="K8" s="24">
        <f t="shared" si="4"/>
        <v>210000</v>
      </c>
      <c r="L8" s="48">
        <v>90000</v>
      </c>
      <c r="M8" s="25">
        <f t="shared" si="5"/>
        <v>270000</v>
      </c>
      <c r="N8" s="52">
        <v>60000</v>
      </c>
      <c r="O8" s="24">
        <f t="shared" si="6"/>
        <v>180000</v>
      </c>
      <c r="P8" s="24">
        <v>123000</v>
      </c>
      <c r="Q8" s="24">
        <f t="shared" si="6"/>
        <v>124611.29999999999</v>
      </c>
      <c r="R8" s="26">
        <f t="shared" si="11"/>
        <v>0</v>
      </c>
      <c r="S8" s="23" t="str">
        <f t="shared" si="12"/>
        <v>A</v>
      </c>
      <c r="T8" s="23">
        <f t="shared" ref="T8:T64" si="17">AVERAGE(J8,L8,N8,P8)</f>
        <v>85750</v>
      </c>
      <c r="U8" s="23">
        <f t="shared" si="7"/>
        <v>0</v>
      </c>
      <c r="V8" s="61"/>
      <c r="W8" s="27">
        <f t="shared" si="8"/>
        <v>0</v>
      </c>
      <c r="X8" s="63">
        <f t="shared" si="13"/>
        <v>1.016060871229244E-2</v>
      </c>
      <c r="Y8" s="64">
        <f t="shared" si="14"/>
        <v>85750</v>
      </c>
      <c r="Z8" s="65">
        <f t="shared" si="15"/>
        <v>85750</v>
      </c>
      <c r="AA8" s="65">
        <f t="shared" si="16"/>
        <v>257250</v>
      </c>
    </row>
    <row r="9" spans="1:27" ht="24" customHeight="1" x14ac:dyDescent="0.3">
      <c r="A9" s="124"/>
      <c r="B9" s="46">
        <v>4</v>
      </c>
      <c r="C9" s="47" t="s">
        <v>3</v>
      </c>
      <c r="D9" s="47" t="s">
        <v>114</v>
      </c>
      <c r="E9" s="48">
        <v>4</v>
      </c>
      <c r="F9" s="48"/>
      <c r="G9" s="22">
        <v>1.0130999999999999</v>
      </c>
      <c r="H9" s="21">
        <f t="shared" si="9"/>
        <v>0</v>
      </c>
      <c r="I9" s="23">
        <f t="shared" si="10"/>
        <v>0</v>
      </c>
      <c r="J9" s="48">
        <v>606000</v>
      </c>
      <c r="K9" s="24">
        <f t="shared" si="4"/>
        <v>2424000</v>
      </c>
      <c r="L9" s="48">
        <v>900000</v>
      </c>
      <c r="M9" s="25">
        <f t="shared" si="5"/>
        <v>3600000</v>
      </c>
      <c r="N9" s="52">
        <v>600000</v>
      </c>
      <c r="O9" s="24">
        <f t="shared" si="6"/>
        <v>2400000</v>
      </c>
      <c r="P9" s="24">
        <v>1230000</v>
      </c>
      <c r="Q9" s="24">
        <f t="shared" si="6"/>
        <v>1246112.9999999998</v>
      </c>
      <c r="R9" s="26">
        <f t="shared" si="11"/>
        <v>0</v>
      </c>
      <c r="S9" s="23" t="str">
        <f t="shared" si="12"/>
        <v>A</v>
      </c>
      <c r="T9" s="23">
        <f t="shared" si="17"/>
        <v>834000</v>
      </c>
      <c r="U9" s="23">
        <f t="shared" si="7"/>
        <v>0</v>
      </c>
      <c r="V9" s="61"/>
      <c r="W9" s="27">
        <f t="shared" si="8"/>
        <v>0</v>
      </c>
      <c r="X9" s="63">
        <f t="shared" si="13"/>
        <v>9.8821547125969633E-2</v>
      </c>
      <c r="Y9" s="64">
        <f t="shared" si="14"/>
        <v>834000</v>
      </c>
      <c r="Z9" s="65">
        <f t="shared" si="15"/>
        <v>834000</v>
      </c>
      <c r="AA9" s="65">
        <f t="shared" si="16"/>
        <v>3336000</v>
      </c>
    </row>
    <row r="10" spans="1:27" ht="24" customHeight="1" x14ac:dyDescent="0.3">
      <c r="A10" s="124"/>
      <c r="B10" s="46">
        <v>5</v>
      </c>
      <c r="C10" s="49" t="s">
        <v>13</v>
      </c>
      <c r="D10" s="49" t="s">
        <v>115</v>
      </c>
      <c r="E10" s="50">
        <v>1</v>
      </c>
      <c r="F10" s="50"/>
      <c r="G10" s="22">
        <v>1.0130999999999999</v>
      </c>
      <c r="H10" s="21">
        <f t="shared" si="9"/>
        <v>0</v>
      </c>
      <c r="I10" s="23">
        <f t="shared" si="10"/>
        <v>0</v>
      </c>
      <c r="J10" s="50">
        <v>19000</v>
      </c>
      <c r="K10" s="24">
        <f t="shared" si="4"/>
        <v>19000</v>
      </c>
      <c r="L10" s="50">
        <v>42000</v>
      </c>
      <c r="M10" s="25">
        <f t="shared" si="5"/>
        <v>42000</v>
      </c>
      <c r="N10" s="52">
        <v>35000</v>
      </c>
      <c r="O10" s="24">
        <f t="shared" si="6"/>
        <v>35000</v>
      </c>
      <c r="P10" s="24">
        <v>29000</v>
      </c>
      <c r="Q10" s="24">
        <f t="shared" si="6"/>
        <v>29379.899999999998</v>
      </c>
      <c r="R10" s="26">
        <f t="shared" si="11"/>
        <v>0</v>
      </c>
      <c r="S10" s="23" t="str">
        <f t="shared" si="12"/>
        <v>A</v>
      </c>
      <c r="T10" s="23">
        <f t="shared" si="17"/>
        <v>31250</v>
      </c>
      <c r="U10" s="23">
        <f t="shared" si="7"/>
        <v>0</v>
      </c>
      <c r="V10" s="61"/>
      <c r="W10" s="27">
        <f t="shared" si="8"/>
        <v>0</v>
      </c>
      <c r="X10" s="63">
        <f t="shared" si="13"/>
        <v>3.7028457406313559E-3</v>
      </c>
      <c r="Y10" s="64">
        <f t="shared" si="14"/>
        <v>31250</v>
      </c>
      <c r="Z10" s="65">
        <f t="shared" si="15"/>
        <v>31250</v>
      </c>
      <c r="AA10" s="65">
        <f t="shared" si="16"/>
        <v>31250</v>
      </c>
    </row>
    <row r="11" spans="1:27" ht="24" customHeight="1" x14ac:dyDescent="0.3">
      <c r="A11" s="124"/>
      <c r="B11" s="46">
        <v>6</v>
      </c>
      <c r="C11" s="47" t="s">
        <v>0</v>
      </c>
      <c r="D11" s="47" t="s">
        <v>115</v>
      </c>
      <c r="E11" s="48">
        <v>1</v>
      </c>
      <c r="F11" s="48"/>
      <c r="G11" s="22">
        <v>1.0130999999999999</v>
      </c>
      <c r="H11" s="21">
        <f t="shared" si="9"/>
        <v>0</v>
      </c>
      <c r="I11" s="23">
        <f t="shared" si="10"/>
        <v>0</v>
      </c>
      <c r="J11" s="48">
        <v>182000</v>
      </c>
      <c r="K11" s="24">
        <f t="shared" si="4"/>
        <v>182000</v>
      </c>
      <c r="L11" s="48">
        <v>420000</v>
      </c>
      <c r="M11" s="25">
        <f t="shared" si="5"/>
        <v>420000</v>
      </c>
      <c r="N11" s="52">
        <v>350000</v>
      </c>
      <c r="O11" s="24">
        <f t="shared" si="6"/>
        <v>350000</v>
      </c>
      <c r="P11" s="24">
        <v>290000</v>
      </c>
      <c r="Q11" s="24">
        <f t="shared" si="6"/>
        <v>293798.99999999994</v>
      </c>
      <c r="R11" s="26">
        <f t="shared" si="11"/>
        <v>0</v>
      </c>
      <c r="S11" s="23" t="str">
        <f t="shared" si="12"/>
        <v>A</v>
      </c>
      <c r="T11" s="23">
        <f t="shared" si="17"/>
        <v>310500</v>
      </c>
      <c r="U11" s="23">
        <f t="shared" si="7"/>
        <v>0</v>
      </c>
      <c r="V11" s="61"/>
      <c r="W11" s="27">
        <f t="shared" si="8"/>
        <v>0</v>
      </c>
      <c r="X11" s="63">
        <f t="shared" si="13"/>
        <v>3.6791475278913154E-2</v>
      </c>
      <c r="Y11" s="64">
        <f t="shared" si="14"/>
        <v>310500</v>
      </c>
      <c r="Z11" s="65">
        <f t="shared" si="15"/>
        <v>310500</v>
      </c>
      <c r="AA11" s="65">
        <f t="shared" si="16"/>
        <v>310500</v>
      </c>
    </row>
    <row r="12" spans="1:27" ht="24" customHeight="1" x14ac:dyDescent="0.3">
      <c r="A12" s="124"/>
      <c r="B12" s="46">
        <v>7</v>
      </c>
      <c r="C12" s="47" t="s">
        <v>5</v>
      </c>
      <c r="D12" s="47" t="s">
        <v>116</v>
      </c>
      <c r="E12" s="48">
        <v>256</v>
      </c>
      <c r="F12" s="48"/>
      <c r="G12" s="22">
        <v>1.0130999999999999</v>
      </c>
      <c r="H12" s="21">
        <f t="shared" si="9"/>
        <v>0</v>
      </c>
      <c r="I12" s="23">
        <f t="shared" si="10"/>
        <v>0</v>
      </c>
      <c r="J12" s="48">
        <v>138000</v>
      </c>
      <c r="K12" s="24">
        <f t="shared" si="4"/>
        <v>35328000</v>
      </c>
      <c r="L12" s="48">
        <v>320000</v>
      </c>
      <c r="M12" s="25">
        <f t="shared" si="5"/>
        <v>81920000</v>
      </c>
      <c r="N12" s="52">
        <v>220000</v>
      </c>
      <c r="O12" s="24">
        <f t="shared" si="6"/>
        <v>56320000</v>
      </c>
      <c r="P12" s="24">
        <v>260000</v>
      </c>
      <c r="Q12" s="24">
        <f t="shared" si="6"/>
        <v>263406</v>
      </c>
      <c r="R12" s="26">
        <f t="shared" si="11"/>
        <v>0</v>
      </c>
      <c r="S12" s="23" t="str">
        <f t="shared" si="12"/>
        <v>A</v>
      </c>
      <c r="T12" s="23">
        <f t="shared" si="17"/>
        <v>234500</v>
      </c>
      <c r="U12" s="23">
        <f t="shared" si="7"/>
        <v>0</v>
      </c>
      <c r="V12" s="61"/>
      <c r="W12" s="27">
        <f t="shared" si="8"/>
        <v>0</v>
      </c>
      <c r="X12" s="63">
        <f t="shared" si="13"/>
        <v>2.7786154437697694E-2</v>
      </c>
      <c r="Y12" s="64">
        <f t="shared" si="14"/>
        <v>234500</v>
      </c>
      <c r="Z12" s="65">
        <f t="shared" si="15"/>
        <v>234500</v>
      </c>
      <c r="AA12" s="65">
        <f t="shared" si="16"/>
        <v>60032000</v>
      </c>
    </row>
    <row r="13" spans="1:27" ht="24" customHeight="1" x14ac:dyDescent="0.3">
      <c r="A13" s="124"/>
      <c r="B13" s="46">
        <v>8</v>
      </c>
      <c r="C13" s="49" t="s">
        <v>6</v>
      </c>
      <c r="D13" s="49" t="s">
        <v>113</v>
      </c>
      <c r="E13" s="50">
        <v>2</v>
      </c>
      <c r="F13" s="50"/>
      <c r="G13" s="22">
        <v>1.0130999999999999</v>
      </c>
      <c r="H13" s="21">
        <f t="shared" si="9"/>
        <v>0</v>
      </c>
      <c r="I13" s="23">
        <f t="shared" si="10"/>
        <v>0</v>
      </c>
      <c r="J13" s="50">
        <v>22000</v>
      </c>
      <c r="K13" s="24">
        <f t="shared" si="4"/>
        <v>44000</v>
      </c>
      <c r="L13" s="50">
        <v>28000</v>
      </c>
      <c r="M13" s="25">
        <f t="shared" si="5"/>
        <v>56000</v>
      </c>
      <c r="N13" s="52">
        <v>28000</v>
      </c>
      <c r="O13" s="24">
        <f t="shared" si="6"/>
        <v>56000</v>
      </c>
      <c r="P13" s="24">
        <v>33000</v>
      </c>
      <c r="Q13" s="24">
        <f t="shared" si="6"/>
        <v>33432.299999999996</v>
      </c>
      <c r="R13" s="26">
        <f t="shared" si="11"/>
        <v>0</v>
      </c>
      <c r="S13" s="23" t="str">
        <f t="shared" si="12"/>
        <v>A</v>
      </c>
      <c r="T13" s="23">
        <f t="shared" si="17"/>
        <v>27750</v>
      </c>
      <c r="U13" s="23">
        <f t="shared" si="7"/>
        <v>0</v>
      </c>
      <c r="V13" s="61"/>
      <c r="W13" s="27">
        <f t="shared" si="8"/>
        <v>0</v>
      </c>
      <c r="X13" s="63">
        <f t="shared" si="13"/>
        <v>3.2881270176806439E-3</v>
      </c>
      <c r="Y13" s="64">
        <f t="shared" si="14"/>
        <v>27750</v>
      </c>
      <c r="Z13" s="65">
        <f t="shared" si="15"/>
        <v>27750</v>
      </c>
      <c r="AA13" s="65">
        <f t="shared" si="16"/>
        <v>55500</v>
      </c>
    </row>
    <row r="14" spans="1:27" ht="24" customHeight="1" x14ac:dyDescent="0.3">
      <c r="A14" s="124"/>
      <c r="B14" s="46">
        <v>9</v>
      </c>
      <c r="C14" s="47" t="s">
        <v>1</v>
      </c>
      <c r="D14" s="47" t="s">
        <v>113</v>
      </c>
      <c r="E14" s="48">
        <v>11</v>
      </c>
      <c r="F14" s="48"/>
      <c r="G14" s="22">
        <v>1.0130999999999999</v>
      </c>
      <c r="H14" s="21">
        <f t="shared" si="9"/>
        <v>0</v>
      </c>
      <c r="I14" s="23">
        <f t="shared" si="10"/>
        <v>0</v>
      </c>
      <c r="J14" s="48">
        <v>215000</v>
      </c>
      <c r="K14" s="24">
        <f t="shared" si="4"/>
        <v>2365000</v>
      </c>
      <c r="L14" s="48">
        <v>280000</v>
      </c>
      <c r="M14" s="25">
        <f t="shared" si="5"/>
        <v>3080000</v>
      </c>
      <c r="N14" s="52">
        <v>280000</v>
      </c>
      <c r="O14" s="24">
        <f t="shared" si="6"/>
        <v>3080000</v>
      </c>
      <c r="P14" s="24">
        <v>330000</v>
      </c>
      <c r="Q14" s="24">
        <f t="shared" si="6"/>
        <v>334322.99999999994</v>
      </c>
      <c r="R14" s="26">
        <f t="shared" si="11"/>
        <v>0</v>
      </c>
      <c r="S14" s="23" t="str">
        <f t="shared" si="12"/>
        <v>A</v>
      </c>
      <c r="T14" s="23">
        <f t="shared" si="17"/>
        <v>276250</v>
      </c>
      <c r="U14" s="23">
        <f t="shared" si="7"/>
        <v>0</v>
      </c>
      <c r="V14" s="61"/>
      <c r="W14" s="27">
        <f t="shared" si="8"/>
        <v>0</v>
      </c>
      <c r="X14" s="63">
        <f t="shared" si="13"/>
        <v>3.2733156347181186E-2</v>
      </c>
      <c r="Y14" s="64">
        <f t="shared" si="14"/>
        <v>276250</v>
      </c>
      <c r="Z14" s="65">
        <f t="shared" si="15"/>
        <v>276250</v>
      </c>
      <c r="AA14" s="65">
        <f t="shared" si="16"/>
        <v>3038750</v>
      </c>
    </row>
    <row r="15" spans="1:27" ht="24" customHeight="1" x14ac:dyDescent="0.3">
      <c r="A15" s="124"/>
      <c r="B15" s="46">
        <v>10</v>
      </c>
      <c r="C15" s="47" t="s">
        <v>7</v>
      </c>
      <c r="D15" s="47" t="s">
        <v>117</v>
      </c>
      <c r="E15" s="48">
        <v>3</v>
      </c>
      <c r="F15" s="48"/>
      <c r="G15" s="22">
        <v>1.0130999999999999</v>
      </c>
      <c r="H15" s="21">
        <f t="shared" si="9"/>
        <v>0</v>
      </c>
      <c r="I15" s="23">
        <f t="shared" si="10"/>
        <v>0</v>
      </c>
      <c r="J15" s="48">
        <v>30000</v>
      </c>
      <c r="K15" s="24">
        <f t="shared" si="4"/>
        <v>90000</v>
      </c>
      <c r="L15" s="48">
        <v>45000</v>
      </c>
      <c r="M15" s="25">
        <f t="shared" si="5"/>
        <v>135000</v>
      </c>
      <c r="N15" s="52">
        <v>50000</v>
      </c>
      <c r="O15" s="24">
        <f t="shared" si="6"/>
        <v>150000</v>
      </c>
      <c r="P15" s="24">
        <v>66000</v>
      </c>
      <c r="Q15" s="24">
        <f t="shared" si="6"/>
        <v>66864.599999999991</v>
      </c>
      <c r="R15" s="26">
        <f t="shared" si="11"/>
        <v>0</v>
      </c>
      <c r="S15" s="23" t="str">
        <f t="shared" si="12"/>
        <v>A</v>
      </c>
      <c r="T15" s="23">
        <f t="shared" si="17"/>
        <v>47750</v>
      </c>
      <c r="U15" s="23">
        <f t="shared" si="7"/>
        <v>0</v>
      </c>
      <c r="V15" s="61"/>
      <c r="W15" s="27">
        <f t="shared" si="8"/>
        <v>0</v>
      </c>
      <c r="X15" s="63">
        <f t="shared" si="13"/>
        <v>5.6579482916847123E-3</v>
      </c>
      <c r="Y15" s="64">
        <f t="shared" si="14"/>
        <v>47750</v>
      </c>
      <c r="Z15" s="65">
        <f t="shared" si="15"/>
        <v>47750</v>
      </c>
      <c r="AA15" s="65">
        <f t="shared" si="16"/>
        <v>143250</v>
      </c>
    </row>
    <row r="16" spans="1:27" ht="24" customHeight="1" x14ac:dyDescent="0.3">
      <c r="A16" s="124"/>
      <c r="B16" s="46">
        <v>11</v>
      </c>
      <c r="C16" s="47" t="s">
        <v>2</v>
      </c>
      <c r="D16" s="47" t="s">
        <v>117</v>
      </c>
      <c r="E16" s="48">
        <v>7</v>
      </c>
      <c r="F16" s="48"/>
      <c r="G16" s="22">
        <v>1.0130999999999999</v>
      </c>
      <c r="H16" s="21">
        <f t="shared" si="9"/>
        <v>0</v>
      </c>
      <c r="I16" s="23">
        <f t="shared" si="10"/>
        <v>0</v>
      </c>
      <c r="J16" s="48">
        <v>300000</v>
      </c>
      <c r="K16" s="24">
        <f t="shared" si="4"/>
        <v>2100000</v>
      </c>
      <c r="L16" s="48">
        <v>450000</v>
      </c>
      <c r="M16" s="25">
        <f t="shared" si="5"/>
        <v>3150000</v>
      </c>
      <c r="N16" s="52">
        <v>500000</v>
      </c>
      <c r="O16" s="24">
        <f t="shared" si="6"/>
        <v>3500000</v>
      </c>
      <c r="P16" s="24">
        <v>660000</v>
      </c>
      <c r="Q16" s="24">
        <f t="shared" si="6"/>
        <v>668645.99999999988</v>
      </c>
      <c r="R16" s="26">
        <f t="shared" si="11"/>
        <v>0</v>
      </c>
      <c r="S16" s="23" t="str">
        <f t="shared" si="12"/>
        <v>A</v>
      </c>
      <c r="T16" s="23">
        <f t="shared" si="17"/>
        <v>477500</v>
      </c>
      <c r="U16" s="23">
        <f t="shared" si="7"/>
        <v>0</v>
      </c>
      <c r="V16" s="61"/>
      <c r="W16" s="27">
        <f t="shared" si="8"/>
        <v>0</v>
      </c>
      <c r="X16" s="63">
        <f t="shared" si="13"/>
        <v>5.6579482916847119E-2</v>
      </c>
      <c r="Y16" s="64">
        <f t="shared" si="14"/>
        <v>477500</v>
      </c>
      <c r="Z16" s="65">
        <f t="shared" si="15"/>
        <v>477500</v>
      </c>
      <c r="AA16" s="65">
        <f t="shared" si="16"/>
        <v>3342500</v>
      </c>
    </row>
    <row r="17" spans="1:27" ht="24" customHeight="1" x14ac:dyDescent="0.3">
      <c r="A17" s="124"/>
      <c r="B17" s="46">
        <v>12</v>
      </c>
      <c r="C17" s="47" t="s">
        <v>12</v>
      </c>
      <c r="D17" s="47" t="s">
        <v>118</v>
      </c>
      <c r="E17" s="48">
        <v>1</v>
      </c>
      <c r="F17" s="48"/>
      <c r="G17" s="22">
        <v>1.0130999999999999</v>
      </c>
      <c r="H17" s="21">
        <f t="shared" si="9"/>
        <v>0</v>
      </c>
      <c r="I17" s="23">
        <f t="shared" si="10"/>
        <v>0</v>
      </c>
      <c r="J17" s="48">
        <v>50000</v>
      </c>
      <c r="K17" s="24">
        <f t="shared" si="4"/>
        <v>50000</v>
      </c>
      <c r="L17" s="48">
        <v>65000</v>
      </c>
      <c r="M17" s="25">
        <f t="shared" si="5"/>
        <v>65000</v>
      </c>
      <c r="N17" s="52">
        <v>40000</v>
      </c>
      <c r="O17" s="24">
        <f t="shared" si="6"/>
        <v>40000</v>
      </c>
      <c r="P17" s="24">
        <v>48950</v>
      </c>
      <c r="Q17" s="24">
        <f t="shared" si="6"/>
        <v>49591.244999999995</v>
      </c>
      <c r="R17" s="26">
        <f t="shared" si="11"/>
        <v>0</v>
      </c>
      <c r="S17" s="23" t="str">
        <f t="shared" si="12"/>
        <v>A</v>
      </c>
      <c r="T17" s="23">
        <f t="shared" si="17"/>
        <v>50987.5</v>
      </c>
      <c r="U17" s="23">
        <f t="shared" si="7"/>
        <v>0</v>
      </c>
      <c r="V17" s="61"/>
      <c r="W17" s="27">
        <f t="shared" si="8"/>
        <v>0</v>
      </c>
      <c r="X17" s="63">
        <f t="shared" si="13"/>
        <v>6.0415631104141203E-3</v>
      </c>
      <c r="Y17" s="64">
        <f t="shared" si="14"/>
        <v>50987.5</v>
      </c>
      <c r="Z17" s="65">
        <f t="shared" si="15"/>
        <v>50988</v>
      </c>
      <c r="AA17" s="65">
        <f t="shared" si="16"/>
        <v>50988</v>
      </c>
    </row>
    <row r="18" spans="1:27" ht="24" customHeight="1" x14ac:dyDescent="0.3">
      <c r="A18" s="124"/>
      <c r="B18" s="46">
        <v>13</v>
      </c>
      <c r="C18" s="47" t="s">
        <v>22</v>
      </c>
      <c r="D18" s="47" t="s">
        <v>90</v>
      </c>
      <c r="E18" s="48">
        <v>408</v>
      </c>
      <c r="F18" s="48"/>
      <c r="G18" s="22">
        <v>1.0130999999999999</v>
      </c>
      <c r="H18" s="21">
        <f t="shared" si="9"/>
        <v>0</v>
      </c>
      <c r="I18" s="23">
        <f t="shared" si="10"/>
        <v>0</v>
      </c>
      <c r="J18" s="48">
        <v>165000</v>
      </c>
      <c r="K18" s="24">
        <f t="shared" si="4"/>
        <v>67320000</v>
      </c>
      <c r="L18" s="48">
        <v>165000</v>
      </c>
      <c r="M18" s="25">
        <f t="shared" si="5"/>
        <v>67320000</v>
      </c>
      <c r="N18" s="52">
        <v>170000</v>
      </c>
      <c r="O18" s="24">
        <f t="shared" si="6"/>
        <v>69360000</v>
      </c>
      <c r="P18" s="24">
        <v>230000</v>
      </c>
      <c r="Q18" s="24">
        <f t="shared" si="6"/>
        <v>233012.99999999997</v>
      </c>
      <c r="R18" s="26">
        <f t="shared" si="11"/>
        <v>0</v>
      </c>
      <c r="S18" s="23" t="str">
        <f t="shared" si="12"/>
        <v>A</v>
      </c>
      <c r="T18" s="23">
        <f t="shared" si="17"/>
        <v>182500</v>
      </c>
      <c r="U18" s="23">
        <f t="shared" si="7"/>
        <v>0</v>
      </c>
      <c r="V18" s="61"/>
      <c r="W18" s="27">
        <f t="shared" si="8"/>
        <v>0</v>
      </c>
      <c r="X18" s="63">
        <f t="shared" si="13"/>
        <v>2.1624619125287119E-2</v>
      </c>
      <c r="Y18" s="64">
        <f t="shared" si="14"/>
        <v>182500</v>
      </c>
      <c r="Z18" s="65">
        <f t="shared" si="15"/>
        <v>182500</v>
      </c>
      <c r="AA18" s="65">
        <f t="shared" si="16"/>
        <v>74460000</v>
      </c>
    </row>
    <row r="19" spans="1:27" ht="24" customHeight="1" x14ac:dyDescent="0.3">
      <c r="A19" s="124"/>
      <c r="B19" s="46">
        <v>14</v>
      </c>
      <c r="C19" s="47" t="s">
        <v>14</v>
      </c>
      <c r="D19" s="47" t="s">
        <v>91</v>
      </c>
      <c r="E19" s="48" t="s">
        <v>130</v>
      </c>
      <c r="F19" s="48"/>
      <c r="G19" s="22">
        <v>1.0130999999999999</v>
      </c>
      <c r="H19" s="21">
        <f t="shared" si="9"/>
        <v>0</v>
      </c>
      <c r="I19" s="23">
        <f t="shared" si="10"/>
        <v>0</v>
      </c>
      <c r="J19" s="48">
        <v>105000</v>
      </c>
      <c r="K19" s="24">
        <f t="shared" si="4"/>
        <v>105000</v>
      </c>
      <c r="L19" s="48">
        <v>100000</v>
      </c>
      <c r="M19" s="25">
        <f t="shared" si="5"/>
        <v>100000</v>
      </c>
      <c r="N19" s="52">
        <v>130000</v>
      </c>
      <c r="O19" s="24">
        <f t="shared" si="6"/>
        <v>130000</v>
      </c>
      <c r="P19" s="24">
        <v>122000</v>
      </c>
      <c r="Q19" s="24">
        <f t="shared" si="6"/>
        <v>123598.19999999998</v>
      </c>
      <c r="R19" s="26">
        <f t="shared" si="11"/>
        <v>0</v>
      </c>
      <c r="S19" s="23" t="str">
        <f t="shared" si="12"/>
        <v>A</v>
      </c>
      <c r="T19" s="23">
        <f t="shared" si="17"/>
        <v>114250</v>
      </c>
      <c r="U19" s="23">
        <f t="shared" si="7"/>
        <v>0</v>
      </c>
      <c r="V19" s="61"/>
      <c r="W19" s="27">
        <f t="shared" si="8"/>
        <v>0</v>
      </c>
      <c r="X19" s="63">
        <f t="shared" si="13"/>
        <v>1.3537604027748238E-2</v>
      </c>
      <c r="Y19" s="64">
        <f t="shared" si="14"/>
        <v>114250</v>
      </c>
      <c r="Z19" s="65">
        <f t="shared" si="15"/>
        <v>114250</v>
      </c>
      <c r="AA19" s="65">
        <f t="shared" si="16"/>
        <v>114250</v>
      </c>
    </row>
    <row r="20" spans="1:27" ht="24" customHeight="1" x14ac:dyDescent="0.3">
      <c r="A20" s="124"/>
      <c r="B20" s="46">
        <v>15</v>
      </c>
      <c r="C20" s="47" t="s">
        <v>92</v>
      </c>
      <c r="D20" s="47" t="s">
        <v>119</v>
      </c>
      <c r="E20" s="48">
        <v>936</v>
      </c>
      <c r="F20" s="48"/>
      <c r="G20" s="22">
        <v>1.0130999999999999</v>
      </c>
      <c r="H20" s="21">
        <f t="shared" si="9"/>
        <v>0</v>
      </c>
      <c r="I20" s="23">
        <f t="shared" si="10"/>
        <v>0</v>
      </c>
      <c r="J20" s="48">
        <v>115000</v>
      </c>
      <c r="K20" s="24">
        <f t="shared" si="4"/>
        <v>107640000</v>
      </c>
      <c r="L20" s="48">
        <v>112000</v>
      </c>
      <c r="M20" s="25">
        <f t="shared" si="5"/>
        <v>104832000</v>
      </c>
      <c r="N20" s="52">
        <v>150000</v>
      </c>
      <c r="O20" s="24">
        <f t="shared" si="6"/>
        <v>140400000</v>
      </c>
      <c r="P20" s="24">
        <v>140000</v>
      </c>
      <c r="Q20" s="24">
        <f t="shared" si="6"/>
        <v>141833.99999999997</v>
      </c>
      <c r="R20" s="26">
        <f t="shared" si="11"/>
        <v>0</v>
      </c>
      <c r="S20" s="23" t="str">
        <f t="shared" si="12"/>
        <v>A</v>
      </c>
      <c r="T20" s="23">
        <f t="shared" si="17"/>
        <v>129250</v>
      </c>
      <c r="U20" s="23">
        <f t="shared" si="7"/>
        <v>0</v>
      </c>
      <c r="V20" s="61"/>
      <c r="W20" s="27">
        <f t="shared" si="8"/>
        <v>0</v>
      </c>
      <c r="X20" s="63">
        <f t="shared" si="13"/>
        <v>1.5314969983251289E-2</v>
      </c>
      <c r="Y20" s="64">
        <f t="shared" si="14"/>
        <v>129250</v>
      </c>
      <c r="Z20" s="65">
        <f t="shared" si="15"/>
        <v>129250</v>
      </c>
      <c r="AA20" s="65">
        <f t="shared" si="16"/>
        <v>120978000</v>
      </c>
    </row>
    <row r="21" spans="1:27" ht="24" customHeight="1" x14ac:dyDescent="0.3">
      <c r="A21" s="124"/>
      <c r="B21" s="46">
        <v>16</v>
      </c>
      <c r="C21" s="49" t="s">
        <v>15</v>
      </c>
      <c r="D21" s="49" t="s">
        <v>93</v>
      </c>
      <c r="E21" s="50" t="s">
        <v>131</v>
      </c>
      <c r="F21" s="50"/>
      <c r="G21" s="22">
        <v>1.0130999999999999</v>
      </c>
      <c r="H21" s="21">
        <f t="shared" si="9"/>
        <v>0</v>
      </c>
      <c r="I21" s="23">
        <f t="shared" si="10"/>
        <v>0</v>
      </c>
      <c r="J21" s="50">
        <v>160000</v>
      </c>
      <c r="K21" s="24">
        <f t="shared" si="4"/>
        <v>2560000</v>
      </c>
      <c r="L21" s="50">
        <v>150000</v>
      </c>
      <c r="M21" s="25">
        <f t="shared" si="5"/>
        <v>2400000</v>
      </c>
      <c r="N21" s="52">
        <v>190000</v>
      </c>
      <c r="O21" s="24">
        <f t="shared" si="6"/>
        <v>3040000</v>
      </c>
      <c r="P21" s="24">
        <v>210000</v>
      </c>
      <c r="Q21" s="24">
        <f t="shared" si="6"/>
        <v>212750.99999999997</v>
      </c>
      <c r="R21" s="26">
        <f t="shared" si="11"/>
        <v>0</v>
      </c>
      <c r="S21" s="23" t="str">
        <f t="shared" si="12"/>
        <v>A</v>
      </c>
      <c r="T21" s="23">
        <f t="shared" si="17"/>
        <v>177500</v>
      </c>
      <c r="U21" s="23">
        <f t="shared" si="7"/>
        <v>0</v>
      </c>
      <c r="V21" s="61"/>
      <c r="W21" s="27">
        <f t="shared" si="8"/>
        <v>0</v>
      </c>
      <c r="X21" s="63">
        <f t="shared" si="13"/>
        <v>2.1032163806786103E-2</v>
      </c>
      <c r="Y21" s="64">
        <f t="shared" si="14"/>
        <v>177500</v>
      </c>
      <c r="Z21" s="65">
        <f t="shared" si="15"/>
        <v>177500</v>
      </c>
      <c r="AA21" s="65">
        <f t="shared" si="16"/>
        <v>2840000</v>
      </c>
    </row>
    <row r="22" spans="1:27" ht="24" customHeight="1" x14ac:dyDescent="0.3">
      <c r="A22" s="125" t="s">
        <v>109</v>
      </c>
      <c r="B22" s="46">
        <v>17</v>
      </c>
      <c r="C22" s="47" t="s">
        <v>30</v>
      </c>
      <c r="D22" s="47" t="s">
        <v>94</v>
      </c>
      <c r="E22" s="50" t="s">
        <v>130</v>
      </c>
      <c r="F22" s="48"/>
      <c r="G22" s="22">
        <v>1.0130999999999999</v>
      </c>
      <c r="H22" s="21">
        <f t="shared" si="9"/>
        <v>0</v>
      </c>
      <c r="I22" s="23">
        <f t="shared" si="10"/>
        <v>0</v>
      </c>
      <c r="J22" s="50">
        <v>145000</v>
      </c>
      <c r="K22" s="24">
        <f t="shared" si="4"/>
        <v>145000</v>
      </c>
      <c r="L22" s="50">
        <v>158000</v>
      </c>
      <c r="M22" s="25">
        <f t="shared" si="5"/>
        <v>158000</v>
      </c>
      <c r="N22" s="52">
        <v>240000</v>
      </c>
      <c r="O22" s="24">
        <f t="shared" si="6"/>
        <v>240000</v>
      </c>
      <c r="P22" s="24">
        <v>210000</v>
      </c>
      <c r="Q22" s="24">
        <f t="shared" si="6"/>
        <v>212750.99999999997</v>
      </c>
      <c r="R22" s="26">
        <f t="shared" si="11"/>
        <v>0</v>
      </c>
      <c r="S22" s="23" t="str">
        <f t="shared" si="12"/>
        <v>A</v>
      </c>
      <c r="T22" s="23">
        <f t="shared" si="17"/>
        <v>188250</v>
      </c>
      <c r="U22" s="23">
        <f t="shared" si="7"/>
        <v>0</v>
      </c>
      <c r="V22" s="61"/>
      <c r="W22" s="27">
        <f t="shared" si="8"/>
        <v>0</v>
      </c>
      <c r="X22" s="63">
        <f t="shared" si="13"/>
        <v>2.2305942741563289E-2</v>
      </c>
      <c r="Y22" s="64">
        <f t="shared" si="14"/>
        <v>188250</v>
      </c>
      <c r="Z22" s="65">
        <f t="shared" si="15"/>
        <v>188250</v>
      </c>
      <c r="AA22" s="65">
        <f t="shared" si="16"/>
        <v>188250</v>
      </c>
    </row>
    <row r="23" spans="1:27" ht="24" customHeight="1" x14ac:dyDescent="0.3">
      <c r="A23" s="124"/>
      <c r="B23" s="46">
        <v>18</v>
      </c>
      <c r="C23" s="47" t="s">
        <v>120</v>
      </c>
      <c r="D23" s="47" t="s">
        <v>95</v>
      </c>
      <c r="E23" s="50" t="s">
        <v>132</v>
      </c>
      <c r="F23" s="48"/>
      <c r="G23" s="22">
        <v>1.0130999999999999</v>
      </c>
      <c r="H23" s="21">
        <f t="shared" si="9"/>
        <v>0</v>
      </c>
      <c r="I23" s="23">
        <f t="shared" si="10"/>
        <v>0</v>
      </c>
      <c r="J23" s="50">
        <v>440000</v>
      </c>
      <c r="K23" s="24">
        <f t="shared" si="4"/>
        <v>880000</v>
      </c>
      <c r="L23" s="50">
        <v>480000</v>
      </c>
      <c r="M23" s="25">
        <f t="shared" si="5"/>
        <v>960000</v>
      </c>
      <c r="N23" s="52">
        <v>570000</v>
      </c>
      <c r="O23" s="24">
        <f t="shared" si="6"/>
        <v>1140000</v>
      </c>
      <c r="P23" s="24">
        <v>580000</v>
      </c>
      <c r="Q23" s="24">
        <f t="shared" si="6"/>
        <v>587597.99999999988</v>
      </c>
      <c r="R23" s="26">
        <f t="shared" si="11"/>
        <v>0</v>
      </c>
      <c r="S23" s="23" t="str">
        <f t="shared" si="12"/>
        <v>A</v>
      </c>
      <c r="T23" s="23">
        <f t="shared" si="17"/>
        <v>517500</v>
      </c>
      <c r="U23" s="23">
        <f t="shared" si="7"/>
        <v>0</v>
      </c>
      <c r="V23" s="61"/>
      <c r="W23" s="27">
        <f t="shared" si="8"/>
        <v>0</v>
      </c>
      <c r="X23" s="63">
        <f t="shared" si="13"/>
        <v>6.1319125464855254E-2</v>
      </c>
      <c r="Y23" s="64">
        <f t="shared" si="14"/>
        <v>517500</v>
      </c>
      <c r="Z23" s="65">
        <f t="shared" si="15"/>
        <v>517500</v>
      </c>
      <c r="AA23" s="65">
        <f t="shared" si="16"/>
        <v>1035000</v>
      </c>
    </row>
    <row r="24" spans="1:27" ht="24" customHeight="1" x14ac:dyDescent="0.3">
      <c r="A24" s="124"/>
      <c r="B24" s="46">
        <v>19</v>
      </c>
      <c r="C24" s="47" t="s">
        <v>20</v>
      </c>
      <c r="D24" s="47" t="s">
        <v>96</v>
      </c>
      <c r="E24" s="50" t="s">
        <v>132</v>
      </c>
      <c r="F24" s="48"/>
      <c r="G24" s="22">
        <v>1.0130999999999999</v>
      </c>
      <c r="H24" s="21">
        <f t="shared" si="9"/>
        <v>0</v>
      </c>
      <c r="I24" s="23">
        <f t="shared" si="10"/>
        <v>0</v>
      </c>
      <c r="J24" s="50">
        <v>350000</v>
      </c>
      <c r="K24" s="24">
        <f t="shared" si="4"/>
        <v>700000</v>
      </c>
      <c r="L24" s="50">
        <v>420000</v>
      </c>
      <c r="M24" s="25">
        <f t="shared" si="5"/>
        <v>840000</v>
      </c>
      <c r="N24" s="52">
        <v>470000</v>
      </c>
      <c r="O24" s="24">
        <f t="shared" si="6"/>
        <v>940000</v>
      </c>
      <c r="P24" s="24">
        <v>490000</v>
      </c>
      <c r="Q24" s="24">
        <f t="shared" si="6"/>
        <v>496418.99999999994</v>
      </c>
      <c r="R24" s="26">
        <f t="shared" si="11"/>
        <v>0</v>
      </c>
      <c r="S24" s="23" t="str">
        <f t="shared" si="12"/>
        <v>A</v>
      </c>
      <c r="T24" s="23">
        <f t="shared" si="17"/>
        <v>432500</v>
      </c>
      <c r="U24" s="23">
        <f t="shared" si="7"/>
        <v>0</v>
      </c>
      <c r="V24" s="61"/>
      <c r="W24" s="27">
        <f t="shared" si="8"/>
        <v>0</v>
      </c>
      <c r="X24" s="63">
        <f t="shared" si="13"/>
        <v>5.1247385050337969E-2</v>
      </c>
      <c r="Y24" s="64">
        <f t="shared" si="14"/>
        <v>432500</v>
      </c>
      <c r="Z24" s="65">
        <f t="shared" si="15"/>
        <v>432500</v>
      </c>
      <c r="AA24" s="65">
        <f t="shared" si="16"/>
        <v>865000</v>
      </c>
    </row>
    <row r="25" spans="1:27" ht="24" customHeight="1" x14ac:dyDescent="0.3">
      <c r="A25" s="124"/>
      <c r="B25" s="46">
        <v>20</v>
      </c>
      <c r="C25" s="47" t="s">
        <v>26</v>
      </c>
      <c r="D25" s="47" t="s">
        <v>121</v>
      </c>
      <c r="E25" s="50" t="s">
        <v>132</v>
      </c>
      <c r="F25" s="48"/>
      <c r="G25" s="22">
        <v>1.0130999999999999</v>
      </c>
      <c r="H25" s="21">
        <f t="shared" si="9"/>
        <v>0</v>
      </c>
      <c r="I25" s="23">
        <f t="shared" si="10"/>
        <v>0</v>
      </c>
      <c r="J25" s="50">
        <v>110000</v>
      </c>
      <c r="K25" s="24">
        <f t="shared" si="4"/>
        <v>220000</v>
      </c>
      <c r="L25" s="50">
        <v>130000</v>
      </c>
      <c r="M25" s="25">
        <f t="shared" si="5"/>
        <v>260000</v>
      </c>
      <c r="N25" s="52">
        <v>220000</v>
      </c>
      <c r="O25" s="24">
        <f t="shared" si="6"/>
        <v>440000</v>
      </c>
      <c r="P25" s="24">
        <v>150000</v>
      </c>
      <c r="Q25" s="24">
        <f t="shared" si="6"/>
        <v>151964.99999999997</v>
      </c>
      <c r="R25" s="26">
        <f t="shared" si="11"/>
        <v>0</v>
      </c>
      <c r="S25" s="23" t="str">
        <f t="shared" si="12"/>
        <v>A</v>
      </c>
      <c r="T25" s="23">
        <f t="shared" si="17"/>
        <v>152500</v>
      </c>
      <c r="U25" s="23">
        <f t="shared" si="7"/>
        <v>0</v>
      </c>
      <c r="V25" s="61"/>
      <c r="W25" s="27">
        <f t="shared" si="8"/>
        <v>0</v>
      </c>
      <c r="X25" s="63">
        <f t="shared" si="13"/>
        <v>1.8069887214281016E-2</v>
      </c>
      <c r="Y25" s="64">
        <f t="shared" si="14"/>
        <v>152500</v>
      </c>
      <c r="Z25" s="65">
        <f t="shared" si="15"/>
        <v>152500</v>
      </c>
      <c r="AA25" s="65">
        <f t="shared" si="16"/>
        <v>305000</v>
      </c>
    </row>
    <row r="26" spans="1:27" ht="24" customHeight="1" x14ac:dyDescent="0.3">
      <c r="A26" s="124"/>
      <c r="B26" s="46">
        <v>21</v>
      </c>
      <c r="C26" s="49" t="s">
        <v>18</v>
      </c>
      <c r="D26" s="49" t="s">
        <v>97</v>
      </c>
      <c r="E26" s="50" t="s">
        <v>133</v>
      </c>
      <c r="F26" s="50"/>
      <c r="G26" s="22">
        <v>1.0130999999999999</v>
      </c>
      <c r="H26" s="21">
        <f t="shared" si="9"/>
        <v>0</v>
      </c>
      <c r="I26" s="23">
        <f t="shared" si="10"/>
        <v>0</v>
      </c>
      <c r="J26" s="50">
        <v>220000</v>
      </c>
      <c r="K26" s="24">
        <f t="shared" si="4"/>
        <v>1980000</v>
      </c>
      <c r="L26" s="50">
        <v>195000</v>
      </c>
      <c r="M26" s="25">
        <f t="shared" si="5"/>
        <v>1755000</v>
      </c>
      <c r="N26" s="52">
        <v>220000</v>
      </c>
      <c r="O26" s="24">
        <f t="shared" si="6"/>
        <v>1980000</v>
      </c>
      <c r="P26" s="24">
        <v>350000</v>
      </c>
      <c r="Q26" s="24">
        <f t="shared" si="6"/>
        <v>354584.99999999994</v>
      </c>
      <c r="R26" s="26">
        <f t="shared" si="11"/>
        <v>0</v>
      </c>
      <c r="S26" s="23" t="str">
        <f t="shared" si="12"/>
        <v>A</v>
      </c>
      <c r="T26" s="23">
        <f t="shared" si="17"/>
        <v>246250</v>
      </c>
      <c r="U26" s="23">
        <f t="shared" si="7"/>
        <v>0</v>
      </c>
      <c r="V26" s="61"/>
      <c r="W26" s="27">
        <f t="shared" si="8"/>
        <v>0</v>
      </c>
      <c r="X26" s="63">
        <f t="shared" si="13"/>
        <v>2.9178424436175084E-2</v>
      </c>
      <c r="Y26" s="64">
        <f t="shared" si="14"/>
        <v>246250</v>
      </c>
      <c r="Z26" s="65">
        <f t="shared" si="15"/>
        <v>246250</v>
      </c>
      <c r="AA26" s="65">
        <f t="shared" si="16"/>
        <v>2216250</v>
      </c>
    </row>
    <row r="27" spans="1:27" ht="24" customHeight="1" x14ac:dyDescent="0.3">
      <c r="A27" s="124"/>
      <c r="B27" s="46">
        <v>22</v>
      </c>
      <c r="C27" s="49" t="s">
        <v>16</v>
      </c>
      <c r="D27" s="49" t="s">
        <v>98</v>
      </c>
      <c r="E27" s="50" t="s">
        <v>130</v>
      </c>
      <c r="F27" s="50"/>
      <c r="G27" s="22">
        <v>1.0130999999999999</v>
      </c>
      <c r="H27" s="21">
        <f t="shared" si="9"/>
        <v>0</v>
      </c>
      <c r="I27" s="23">
        <f t="shared" si="10"/>
        <v>0</v>
      </c>
      <c r="J27" s="50">
        <v>165000</v>
      </c>
      <c r="K27" s="24">
        <f t="shared" si="4"/>
        <v>165000</v>
      </c>
      <c r="L27" s="50">
        <v>165000</v>
      </c>
      <c r="M27" s="25">
        <f t="shared" si="5"/>
        <v>165000</v>
      </c>
      <c r="N27" s="52">
        <v>190000</v>
      </c>
      <c r="O27" s="24">
        <f t="shared" si="6"/>
        <v>190000</v>
      </c>
      <c r="P27" s="24">
        <v>220000</v>
      </c>
      <c r="Q27" s="24">
        <f t="shared" si="6"/>
        <v>222881.99999999997</v>
      </c>
      <c r="R27" s="26">
        <f t="shared" si="11"/>
        <v>0</v>
      </c>
      <c r="S27" s="23" t="str">
        <f t="shared" si="12"/>
        <v>A</v>
      </c>
      <c r="T27" s="23">
        <f t="shared" si="17"/>
        <v>185000</v>
      </c>
      <c r="U27" s="23">
        <f t="shared" si="7"/>
        <v>0</v>
      </c>
      <c r="V27" s="61"/>
      <c r="W27" s="27">
        <f t="shared" si="8"/>
        <v>0</v>
      </c>
      <c r="X27" s="63">
        <f t="shared" si="13"/>
        <v>2.1920846784537627E-2</v>
      </c>
      <c r="Y27" s="64">
        <f t="shared" si="14"/>
        <v>185000</v>
      </c>
      <c r="Z27" s="65">
        <f t="shared" si="15"/>
        <v>185000</v>
      </c>
      <c r="AA27" s="65">
        <f t="shared" si="16"/>
        <v>185000</v>
      </c>
    </row>
    <row r="28" spans="1:27" ht="24" customHeight="1" x14ac:dyDescent="0.3">
      <c r="A28" s="124"/>
      <c r="B28" s="46">
        <v>23</v>
      </c>
      <c r="C28" s="47" t="s">
        <v>17</v>
      </c>
      <c r="D28" s="47" t="s">
        <v>93</v>
      </c>
      <c r="E28" s="50" t="s">
        <v>130</v>
      </c>
      <c r="F28" s="48"/>
      <c r="G28" s="22">
        <v>1.0130999999999999</v>
      </c>
      <c r="H28" s="21">
        <f t="shared" si="9"/>
        <v>0</v>
      </c>
      <c r="I28" s="23">
        <f t="shared" si="10"/>
        <v>0</v>
      </c>
      <c r="J28" s="50">
        <v>200000</v>
      </c>
      <c r="K28" s="24">
        <f t="shared" si="4"/>
        <v>200000</v>
      </c>
      <c r="L28" s="50">
        <v>175000</v>
      </c>
      <c r="M28" s="25">
        <f t="shared" si="5"/>
        <v>175000</v>
      </c>
      <c r="N28" s="52">
        <v>210000</v>
      </c>
      <c r="O28" s="24">
        <f t="shared" si="6"/>
        <v>210000</v>
      </c>
      <c r="P28" s="24">
        <v>320000</v>
      </c>
      <c r="Q28" s="24">
        <f t="shared" si="6"/>
        <v>324191.99999999994</v>
      </c>
      <c r="R28" s="26">
        <f t="shared" si="11"/>
        <v>0</v>
      </c>
      <c r="S28" s="23" t="str">
        <f t="shared" si="12"/>
        <v>A</v>
      </c>
      <c r="T28" s="23">
        <f t="shared" si="17"/>
        <v>226250</v>
      </c>
      <c r="U28" s="23">
        <f t="shared" si="7"/>
        <v>0</v>
      </c>
      <c r="V28" s="61"/>
      <c r="W28" s="27">
        <f t="shared" si="8"/>
        <v>0</v>
      </c>
      <c r="X28" s="63">
        <f t="shared" si="13"/>
        <v>2.6808603162171016E-2</v>
      </c>
      <c r="Y28" s="64">
        <f t="shared" si="14"/>
        <v>226250</v>
      </c>
      <c r="Z28" s="65">
        <f t="shared" si="15"/>
        <v>226250</v>
      </c>
      <c r="AA28" s="65">
        <f t="shared" si="16"/>
        <v>226250</v>
      </c>
    </row>
    <row r="29" spans="1:27" ht="24" customHeight="1" x14ac:dyDescent="0.3">
      <c r="A29" s="124"/>
      <c r="B29" s="46">
        <v>24</v>
      </c>
      <c r="C29" s="47" t="s">
        <v>25</v>
      </c>
      <c r="D29" s="47" t="s">
        <v>93</v>
      </c>
      <c r="E29" s="50" t="s">
        <v>130</v>
      </c>
      <c r="F29" s="48"/>
      <c r="G29" s="22">
        <v>1.0130999999999999</v>
      </c>
      <c r="H29" s="21">
        <f t="shared" si="9"/>
        <v>0</v>
      </c>
      <c r="I29" s="23">
        <f t="shared" si="10"/>
        <v>0</v>
      </c>
      <c r="J29" s="50">
        <v>72000</v>
      </c>
      <c r="K29" s="24">
        <f t="shared" si="4"/>
        <v>72000</v>
      </c>
      <c r="L29" s="50">
        <v>75000</v>
      </c>
      <c r="M29" s="25">
        <f t="shared" si="5"/>
        <v>75000</v>
      </c>
      <c r="N29" s="52">
        <v>110000</v>
      </c>
      <c r="O29" s="24">
        <f t="shared" si="6"/>
        <v>110000</v>
      </c>
      <c r="P29" s="24">
        <v>88000</v>
      </c>
      <c r="Q29" s="24">
        <f t="shared" si="6"/>
        <v>89152.799999999988</v>
      </c>
      <c r="R29" s="26">
        <f t="shared" si="11"/>
        <v>0</v>
      </c>
      <c r="S29" s="23" t="str">
        <f t="shared" si="12"/>
        <v>A</v>
      </c>
      <c r="T29" s="23">
        <f t="shared" si="17"/>
        <v>86250</v>
      </c>
      <c r="U29" s="23">
        <f t="shared" si="7"/>
        <v>0</v>
      </c>
      <c r="V29" s="61"/>
      <c r="W29" s="27">
        <f t="shared" si="8"/>
        <v>0</v>
      </c>
      <c r="X29" s="63">
        <f t="shared" si="13"/>
        <v>1.0219854244142542E-2</v>
      </c>
      <c r="Y29" s="64">
        <f t="shared" si="14"/>
        <v>86250</v>
      </c>
      <c r="Z29" s="65">
        <f t="shared" si="15"/>
        <v>86250</v>
      </c>
      <c r="AA29" s="65">
        <f t="shared" si="16"/>
        <v>86250</v>
      </c>
    </row>
    <row r="30" spans="1:27" ht="24" customHeight="1" x14ac:dyDescent="0.3">
      <c r="A30" s="124"/>
      <c r="B30" s="46">
        <v>25</v>
      </c>
      <c r="C30" s="47" t="s">
        <v>23</v>
      </c>
      <c r="D30" s="47" t="s">
        <v>99</v>
      </c>
      <c r="E30" s="50" t="s">
        <v>134</v>
      </c>
      <c r="F30" s="48"/>
      <c r="G30" s="22">
        <v>1.0130999999999999</v>
      </c>
      <c r="H30" s="21">
        <f t="shared" si="9"/>
        <v>0</v>
      </c>
      <c r="I30" s="23">
        <f t="shared" si="10"/>
        <v>0</v>
      </c>
      <c r="J30" s="50">
        <v>58000</v>
      </c>
      <c r="K30" s="24">
        <f t="shared" si="4"/>
        <v>696000</v>
      </c>
      <c r="L30" s="50">
        <v>65000</v>
      </c>
      <c r="M30" s="25">
        <f t="shared" si="5"/>
        <v>780000</v>
      </c>
      <c r="N30" s="52">
        <v>75000</v>
      </c>
      <c r="O30" s="24">
        <f t="shared" si="6"/>
        <v>900000</v>
      </c>
      <c r="P30" s="24">
        <v>70000</v>
      </c>
      <c r="Q30" s="24">
        <f t="shared" si="6"/>
        <v>70916.999999999985</v>
      </c>
      <c r="R30" s="26">
        <f t="shared" si="11"/>
        <v>0</v>
      </c>
      <c r="S30" s="23" t="str">
        <f t="shared" si="12"/>
        <v>A</v>
      </c>
      <c r="T30" s="23">
        <f t="shared" si="17"/>
        <v>67000</v>
      </c>
      <c r="U30" s="23">
        <f t="shared" si="7"/>
        <v>0</v>
      </c>
      <c r="V30" s="61"/>
      <c r="W30" s="27">
        <f t="shared" si="8"/>
        <v>0</v>
      </c>
      <c r="X30" s="63">
        <f t="shared" si="13"/>
        <v>7.938901267913627E-3</v>
      </c>
      <c r="Y30" s="64">
        <f t="shared" si="14"/>
        <v>67000</v>
      </c>
      <c r="Z30" s="65">
        <f t="shared" si="15"/>
        <v>67000</v>
      </c>
      <c r="AA30" s="65">
        <f t="shared" si="16"/>
        <v>804000</v>
      </c>
    </row>
    <row r="31" spans="1:27" ht="24" customHeight="1" x14ac:dyDescent="0.3">
      <c r="A31" s="124"/>
      <c r="B31" s="46">
        <v>26</v>
      </c>
      <c r="C31" s="47" t="s">
        <v>31</v>
      </c>
      <c r="D31" s="47" t="s">
        <v>122</v>
      </c>
      <c r="E31" s="50" t="s">
        <v>130</v>
      </c>
      <c r="F31" s="48"/>
      <c r="G31" s="22">
        <v>1.0130999999999999</v>
      </c>
      <c r="H31" s="21">
        <f t="shared" si="9"/>
        <v>0</v>
      </c>
      <c r="I31" s="23">
        <f t="shared" si="10"/>
        <v>0</v>
      </c>
      <c r="J31" s="50">
        <v>295000</v>
      </c>
      <c r="K31" s="24">
        <f t="shared" si="4"/>
        <v>295000</v>
      </c>
      <c r="L31" s="50">
        <v>350000</v>
      </c>
      <c r="M31" s="25">
        <f t="shared" si="5"/>
        <v>350000</v>
      </c>
      <c r="N31" s="52">
        <v>320000</v>
      </c>
      <c r="O31" s="24">
        <f t="shared" si="6"/>
        <v>320000</v>
      </c>
      <c r="P31" s="24">
        <v>31000</v>
      </c>
      <c r="Q31" s="24">
        <f t="shared" si="6"/>
        <v>31406.099999999995</v>
      </c>
      <c r="R31" s="26">
        <f t="shared" si="11"/>
        <v>0</v>
      </c>
      <c r="S31" s="23" t="str">
        <f t="shared" si="12"/>
        <v>A</v>
      </c>
      <c r="T31" s="23">
        <f t="shared" si="17"/>
        <v>249000</v>
      </c>
      <c r="U31" s="23">
        <f t="shared" si="7"/>
        <v>0</v>
      </c>
      <c r="V31" s="61"/>
      <c r="W31" s="27">
        <f t="shared" si="8"/>
        <v>0</v>
      </c>
      <c r="X31" s="63">
        <f t="shared" si="13"/>
        <v>2.9504274861350644E-2</v>
      </c>
      <c r="Y31" s="64">
        <f t="shared" si="14"/>
        <v>249000</v>
      </c>
      <c r="Z31" s="65">
        <f t="shared" si="15"/>
        <v>249000</v>
      </c>
      <c r="AA31" s="65">
        <f t="shared" si="16"/>
        <v>249000</v>
      </c>
    </row>
    <row r="32" spans="1:27" ht="24" customHeight="1" x14ac:dyDescent="0.3">
      <c r="A32" s="124"/>
      <c r="B32" s="46">
        <v>27</v>
      </c>
      <c r="C32" s="47" t="s">
        <v>28</v>
      </c>
      <c r="D32" s="47" t="s">
        <v>123</v>
      </c>
      <c r="E32" s="50" t="s">
        <v>130</v>
      </c>
      <c r="F32" s="48"/>
      <c r="G32" s="22">
        <v>1.0130999999999999</v>
      </c>
      <c r="H32" s="21">
        <f t="shared" si="9"/>
        <v>0</v>
      </c>
      <c r="I32" s="23">
        <f t="shared" si="10"/>
        <v>0</v>
      </c>
      <c r="J32" s="50">
        <v>770000</v>
      </c>
      <c r="K32" s="24">
        <f t="shared" si="4"/>
        <v>770000</v>
      </c>
      <c r="L32" s="50">
        <v>850000</v>
      </c>
      <c r="M32" s="25">
        <f t="shared" si="5"/>
        <v>850000</v>
      </c>
      <c r="N32" s="52">
        <v>900000</v>
      </c>
      <c r="O32" s="24">
        <f t="shared" si="6"/>
        <v>900000</v>
      </c>
      <c r="P32" s="24">
        <v>1300000</v>
      </c>
      <c r="Q32" s="24">
        <f t="shared" si="6"/>
        <v>1317029.9999999998</v>
      </c>
      <c r="R32" s="26">
        <f t="shared" si="11"/>
        <v>0</v>
      </c>
      <c r="S32" s="23" t="str">
        <f t="shared" si="12"/>
        <v>A</v>
      </c>
      <c r="T32" s="23">
        <f t="shared" si="17"/>
        <v>955000</v>
      </c>
      <c r="U32" s="23">
        <f t="shared" si="7"/>
        <v>0</v>
      </c>
      <c r="V32" s="61"/>
      <c r="W32" s="27">
        <f t="shared" si="8"/>
        <v>0</v>
      </c>
      <c r="X32" s="63">
        <f t="shared" si="13"/>
        <v>0.11315896583369424</v>
      </c>
      <c r="Y32" s="64">
        <f t="shared" si="14"/>
        <v>955000</v>
      </c>
      <c r="Z32" s="65">
        <f t="shared" si="15"/>
        <v>955000</v>
      </c>
      <c r="AA32" s="65">
        <f t="shared" si="16"/>
        <v>955000</v>
      </c>
    </row>
    <row r="33" spans="1:27" ht="24" customHeight="1" x14ac:dyDescent="0.3">
      <c r="A33" s="124"/>
      <c r="B33" s="46">
        <v>28</v>
      </c>
      <c r="C33" s="47" t="s">
        <v>21</v>
      </c>
      <c r="D33" s="47" t="s">
        <v>100</v>
      </c>
      <c r="E33" s="50" t="s">
        <v>130</v>
      </c>
      <c r="F33" s="48"/>
      <c r="G33" s="22">
        <v>1.0130999999999999</v>
      </c>
      <c r="H33" s="21">
        <f t="shared" si="9"/>
        <v>0</v>
      </c>
      <c r="I33" s="23">
        <f t="shared" si="10"/>
        <v>0</v>
      </c>
      <c r="J33" s="50">
        <v>660000</v>
      </c>
      <c r="K33" s="24">
        <f t="shared" si="4"/>
        <v>660000</v>
      </c>
      <c r="L33" s="50">
        <v>750000</v>
      </c>
      <c r="M33" s="25">
        <f t="shared" si="5"/>
        <v>750000</v>
      </c>
      <c r="N33" s="52">
        <v>800000</v>
      </c>
      <c r="O33" s="24">
        <f t="shared" si="6"/>
        <v>800000</v>
      </c>
      <c r="P33" s="24">
        <v>1100000</v>
      </c>
      <c r="Q33" s="24">
        <f t="shared" si="6"/>
        <v>1114409.9999999998</v>
      </c>
      <c r="R33" s="26">
        <f t="shared" si="11"/>
        <v>0</v>
      </c>
      <c r="S33" s="23" t="str">
        <f t="shared" si="12"/>
        <v>A</v>
      </c>
      <c r="T33" s="23">
        <f t="shared" si="17"/>
        <v>827500</v>
      </c>
      <c r="U33" s="23">
        <f t="shared" si="7"/>
        <v>0</v>
      </c>
      <c r="V33" s="61"/>
      <c r="W33" s="27">
        <f t="shared" si="8"/>
        <v>0</v>
      </c>
      <c r="X33" s="63">
        <f t="shared" si="13"/>
        <v>9.8051355211918309E-2</v>
      </c>
      <c r="Y33" s="64">
        <f t="shared" si="14"/>
        <v>827500</v>
      </c>
      <c r="Z33" s="65">
        <f t="shared" si="15"/>
        <v>827500</v>
      </c>
      <c r="AA33" s="65">
        <f t="shared" si="16"/>
        <v>827500</v>
      </c>
    </row>
    <row r="34" spans="1:27" ht="24" customHeight="1" x14ac:dyDescent="0.3">
      <c r="A34" s="124"/>
      <c r="B34" s="46">
        <v>29</v>
      </c>
      <c r="C34" s="47" t="s">
        <v>27</v>
      </c>
      <c r="D34" s="47" t="s">
        <v>124</v>
      </c>
      <c r="E34" s="50" t="s">
        <v>130</v>
      </c>
      <c r="F34" s="48"/>
      <c r="G34" s="22">
        <v>1.0130999999999999</v>
      </c>
      <c r="H34" s="21">
        <f t="shared" si="9"/>
        <v>0</v>
      </c>
      <c r="I34" s="23">
        <f t="shared" si="10"/>
        <v>0</v>
      </c>
      <c r="J34" s="50">
        <v>270000</v>
      </c>
      <c r="K34" s="24">
        <f t="shared" si="4"/>
        <v>270000</v>
      </c>
      <c r="L34" s="50">
        <v>250000</v>
      </c>
      <c r="M34" s="25">
        <f t="shared" si="5"/>
        <v>250000</v>
      </c>
      <c r="N34" s="52">
        <v>300000</v>
      </c>
      <c r="O34" s="24">
        <f t="shared" si="6"/>
        <v>300000</v>
      </c>
      <c r="P34" s="24">
        <v>300000</v>
      </c>
      <c r="Q34" s="24">
        <f t="shared" si="6"/>
        <v>303929.99999999994</v>
      </c>
      <c r="R34" s="26">
        <f t="shared" si="11"/>
        <v>0</v>
      </c>
      <c r="S34" s="23" t="str">
        <f t="shared" si="12"/>
        <v>A</v>
      </c>
      <c r="T34" s="23">
        <f t="shared" si="17"/>
        <v>280000</v>
      </c>
      <c r="U34" s="23">
        <f t="shared" si="7"/>
        <v>0</v>
      </c>
      <c r="V34" s="61"/>
      <c r="W34" s="27">
        <f t="shared" si="8"/>
        <v>0</v>
      </c>
      <c r="X34" s="63">
        <f t="shared" si="13"/>
        <v>3.3177497836056946E-2</v>
      </c>
      <c r="Y34" s="64">
        <f t="shared" si="14"/>
        <v>280000</v>
      </c>
      <c r="Z34" s="65">
        <f t="shared" si="15"/>
        <v>280000</v>
      </c>
      <c r="AA34" s="65">
        <f t="shared" si="16"/>
        <v>280000</v>
      </c>
    </row>
    <row r="35" spans="1:27" ht="24" customHeight="1" x14ac:dyDescent="0.3">
      <c r="A35" s="124"/>
      <c r="B35" s="46">
        <v>30</v>
      </c>
      <c r="C35" s="49" t="s">
        <v>29</v>
      </c>
      <c r="D35" s="49" t="s">
        <v>93</v>
      </c>
      <c r="E35" s="50" t="s">
        <v>130</v>
      </c>
      <c r="F35" s="50"/>
      <c r="G35" s="22">
        <v>1.0130999999999999</v>
      </c>
      <c r="H35" s="21">
        <f t="shared" si="9"/>
        <v>0</v>
      </c>
      <c r="I35" s="23">
        <f t="shared" si="10"/>
        <v>0</v>
      </c>
      <c r="J35" s="50">
        <v>96000</v>
      </c>
      <c r="K35" s="24">
        <f t="shared" si="4"/>
        <v>96000</v>
      </c>
      <c r="L35" s="50">
        <v>80000</v>
      </c>
      <c r="M35" s="25">
        <f t="shared" si="5"/>
        <v>80000</v>
      </c>
      <c r="N35" s="52">
        <v>150000</v>
      </c>
      <c r="O35" s="24">
        <f t="shared" si="6"/>
        <v>150000</v>
      </c>
      <c r="P35" s="24">
        <v>110000</v>
      </c>
      <c r="Q35" s="24">
        <f t="shared" si="6"/>
        <v>111440.99999999999</v>
      </c>
      <c r="R35" s="26">
        <f t="shared" si="11"/>
        <v>0</v>
      </c>
      <c r="S35" s="23" t="str">
        <f t="shared" si="12"/>
        <v>A</v>
      </c>
      <c r="T35" s="23">
        <f t="shared" si="17"/>
        <v>109000</v>
      </c>
      <c r="U35" s="23">
        <f t="shared" si="7"/>
        <v>0</v>
      </c>
      <c r="V35" s="61"/>
      <c r="W35" s="27">
        <f t="shared" si="8"/>
        <v>0</v>
      </c>
      <c r="X35" s="63">
        <f t="shared" si="13"/>
        <v>1.2915525943322169E-2</v>
      </c>
      <c r="Y35" s="64">
        <f t="shared" si="14"/>
        <v>109000</v>
      </c>
      <c r="Z35" s="65">
        <f t="shared" si="15"/>
        <v>109000</v>
      </c>
      <c r="AA35" s="65">
        <f t="shared" si="16"/>
        <v>109000</v>
      </c>
    </row>
    <row r="36" spans="1:27" ht="24" customHeight="1" x14ac:dyDescent="0.3">
      <c r="A36" s="124"/>
      <c r="B36" s="46">
        <v>31</v>
      </c>
      <c r="C36" s="49" t="s">
        <v>24</v>
      </c>
      <c r="D36" s="49" t="s">
        <v>101</v>
      </c>
      <c r="E36" s="50" t="s">
        <v>135</v>
      </c>
      <c r="F36" s="50"/>
      <c r="G36" s="22">
        <v>1.0130999999999999</v>
      </c>
      <c r="H36" s="21">
        <f t="shared" si="9"/>
        <v>0</v>
      </c>
      <c r="I36" s="23">
        <f t="shared" si="10"/>
        <v>0</v>
      </c>
      <c r="J36" s="50">
        <v>78000</v>
      </c>
      <c r="K36" s="24">
        <f t="shared" si="4"/>
        <v>234000</v>
      </c>
      <c r="L36" s="50">
        <v>70000</v>
      </c>
      <c r="M36" s="25">
        <f t="shared" si="5"/>
        <v>210000</v>
      </c>
      <c r="N36" s="52">
        <v>110000</v>
      </c>
      <c r="O36" s="24">
        <f t="shared" si="6"/>
        <v>330000</v>
      </c>
      <c r="P36" s="24">
        <v>88000</v>
      </c>
      <c r="Q36" s="24">
        <f t="shared" si="6"/>
        <v>89152.799999999988</v>
      </c>
      <c r="R36" s="26">
        <f t="shared" si="11"/>
        <v>0</v>
      </c>
      <c r="S36" s="23" t="str">
        <f t="shared" si="12"/>
        <v>A</v>
      </c>
      <c r="T36" s="23">
        <f t="shared" si="17"/>
        <v>86500</v>
      </c>
      <c r="U36" s="23">
        <f t="shared" si="7"/>
        <v>0</v>
      </c>
      <c r="V36" s="61"/>
      <c r="W36" s="27">
        <f t="shared" si="8"/>
        <v>0</v>
      </c>
      <c r="X36" s="63">
        <f t="shared" si="13"/>
        <v>1.0249477010067592E-2</v>
      </c>
      <c r="Y36" s="64">
        <f t="shared" si="14"/>
        <v>86500</v>
      </c>
      <c r="Z36" s="65">
        <f t="shared" si="15"/>
        <v>86500</v>
      </c>
      <c r="AA36" s="65">
        <f t="shared" si="16"/>
        <v>259500</v>
      </c>
    </row>
    <row r="37" spans="1:27" ht="24" customHeight="1" x14ac:dyDescent="0.3">
      <c r="A37" s="124"/>
      <c r="B37" s="46">
        <v>32</v>
      </c>
      <c r="C37" s="47" t="s">
        <v>19</v>
      </c>
      <c r="D37" s="47" t="s">
        <v>102</v>
      </c>
      <c r="E37" s="50" t="s">
        <v>130</v>
      </c>
      <c r="F37" s="48"/>
      <c r="G37" s="22">
        <v>1.0130999999999999</v>
      </c>
      <c r="H37" s="21">
        <f t="shared" si="9"/>
        <v>0</v>
      </c>
      <c r="I37" s="23">
        <f t="shared" si="10"/>
        <v>0</v>
      </c>
      <c r="J37" s="50">
        <v>42000</v>
      </c>
      <c r="K37" s="24">
        <f t="shared" si="4"/>
        <v>42000</v>
      </c>
      <c r="L37" s="50">
        <v>55000</v>
      </c>
      <c r="M37" s="25">
        <f t="shared" si="5"/>
        <v>55000</v>
      </c>
      <c r="N37" s="52">
        <v>60000</v>
      </c>
      <c r="O37" s="24">
        <f t="shared" si="6"/>
        <v>60000</v>
      </c>
      <c r="P37" s="24">
        <v>62000</v>
      </c>
      <c r="Q37" s="24">
        <f t="shared" si="6"/>
        <v>62812.19999999999</v>
      </c>
      <c r="R37" s="26">
        <f t="shared" si="11"/>
        <v>0</v>
      </c>
      <c r="S37" s="23" t="str">
        <f t="shared" si="12"/>
        <v>A</v>
      </c>
      <c r="T37" s="23">
        <f t="shared" si="17"/>
        <v>54750</v>
      </c>
      <c r="U37" s="23">
        <f t="shared" si="7"/>
        <v>0</v>
      </c>
      <c r="V37" s="61"/>
      <c r="W37" s="27">
        <f t="shared" si="8"/>
        <v>0</v>
      </c>
      <c r="X37" s="63">
        <f t="shared" si="13"/>
        <v>6.4873857375861354E-3</v>
      </c>
      <c r="Y37" s="64">
        <f t="shared" si="14"/>
        <v>54750</v>
      </c>
      <c r="Z37" s="65">
        <f t="shared" si="15"/>
        <v>54750</v>
      </c>
      <c r="AA37" s="65">
        <f t="shared" si="16"/>
        <v>54750</v>
      </c>
    </row>
    <row r="38" spans="1:27" ht="24" customHeight="1" x14ac:dyDescent="0.3">
      <c r="A38" s="124"/>
      <c r="B38" s="46">
        <v>33</v>
      </c>
      <c r="C38" s="47" t="s">
        <v>70</v>
      </c>
      <c r="D38" s="47" t="s">
        <v>71</v>
      </c>
      <c r="E38" s="50">
        <v>431</v>
      </c>
      <c r="F38" s="48"/>
      <c r="G38" s="22">
        <v>1.0130999999999999</v>
      </c>
      <c r="H38" s="21">
        <f t="shared" si="9"/>
        <v>0</v>
      </c>
      <c r="I38" s="23">
        <f t="shared" si="10"/>
        <v>0</v>
      </c>
      <c r="J38" s="50">
        <v>41000</v>
      </c>
      <c r="K38" s="24">
        <f t="shared" si="4"/>
        <v>17671000</v>
      </c>
      <c r="L38" s="50">
        <v>35000</v>
      </c>
      <c r="M38" s="25">
        <f t="shared" si="5"/>
        <v>15085000</v>
      </c>
      <c r="N38" s="52">
        <v>47000</v>
      </c>
      <c r="O38" s="24">
        <f t="shared" si="6"/>
        <v>20257000</v>
      </c>
      <c r="P38" s="24">
        <v>43000</v>
      </c>
      <c r="Q38" s="24">
        <f t="shared" si="6"/>
        <v>43563.299999999996</v>
      </c>
      <c r="R38" s="26">
        <f t="shared" si="11"/>
        <v>0</v>
      </c>
      <c r="S38" s="23" t="str">
        <f t="shared" si="12"/>
        <v>A</v>
      </c>
      <c r="T38" s="23">
        <f t="shared" si="17"/>
        <v>41500</v>
      </c>
      <c r="U38" s="23">
        <f t="shared" ref="U38:U64" si="18">R38*E38</f>
        <v>0</v>
      </c>
      <c r="V38" s="61"/>
      <c r="W38" s="27">
        <f t="shared" ref="W38:W64" si="19">U38/$U$5</f>
        <v>0</v>
      </c>
      <c r="X38" s="63">
        <f t="shared" si="13"/>
        <v>4.9173791435584407E-3</v>
      </c>
      <c r="Y38" s="64">
        <f t="shared" si="14"/>
        <v>41500</v>
      </c>
      <c r="Z38" s="65">
        <f t="shared" si="15"/>
        <v>41500</v>
      </c>
      <c r="AA38" s="65">
        <f t="shared" si="16"/>
        <v>17886500</v>
      </c>
    </row>
    <row r="39" spans="1:27" ht="24" customHeight="1" x14ac:dyDescent="0.3">
      <c r="A39" s="124"/>
      <c r="B39" s="46">
        <v>34</v>
      </c>
      <c r="C39" s="49" t="s">
        <v>60</v>
      </c>
      <c r="D39" s="49" t="s">
        <v>61</v>
      </c>
      <c r="E39" s="50">
        <v>1369</v>
      </c>
      <c r="F39" s="50"/>
      <c r="G39" s="22">
        <v>1.0130999999999999</v>
      </c>
      <c r="H39" s="21">
        <f t="shared" si="9"/>
        <v>0</v>
      </c>
      <c r="I39" s="23">
        <f t="shared" si="10"/>
        <v>0</v>
      </c>
      <c r="J39" s="50">
        <v>24000</v>
      </c>
      <c r="K39" s="24">
        <f t="shared" si="4"/>
        <v>32856000</v>
      </c>
      <c r="L39" s="50">
        <v>28000</v>
      </c>
      <c r="M39" s="25">
        <f t="shared" si="5"/>
        <v>38332000</v>
      </c>
      <c r="N39" s="52">
        <v>27000</v>
      </c>
      <c r="O39" s="24">
        <f t="shared" si="6"/>
        <v>36963000</v>
      </c>
      <c r="P39" s="24">
        <v>50000</v>
      </c>
      <c r="Q39" s="24">
        <f t="shared" si="6"/>
        <v>50654.999999999993</v>
      </c>
      <c r="R39" s="26">
        <f t="shared" si="11"/>
        <v>0</v>
      </c>
      <c r="S39" s="23" t="str">
        <f t="shared" si="12"/>
        <v>A</v>
      </c>
      <c r="T39" s="23">
        <f t="shared" si="17"/>
        <v>32250</v>
      </c>
      <c r="U39" s="23">
        <f t="shared" si="18"/>
        <v>0</v>
      </c>
      <c r="V39" s="61"/>
      <c r="W39" s="27">
        <f t="shared" si="19"/>
        <v>0</v>
      </c>
      <c r="X39" s="63">
        <f t="shared" si="13"/>
        <v>3.8213368043315595E-3</v>
      </c>
      <c r="Y39" s="64">
        <f t="shared" si="14"/>
        <v>32250</v>
      </c>
      <c r="Z39" s="65">
        <f t="shared" si="15"/>
        <v>32250</v>
      </c>
      <c r="AA39" s="65">
        <f t="shared" si="16"/>
        <v>44150250</v>
      </c>
    </row>
    <row r="40" spans="1:27" ht="24" customHeight="1" x14ac:dyDescent="0.3">
      <c r="A40" s="124"/>
      <c r="B40" s="46">
        <v>35</v>
      </c>
      <c r="C40" s="47" t="s">
        <v>58</v>
      </c>
      <c r="D40" s="47" t="s">
        <v>59</v>
      </c>
      <c r="E40" s="50">
        <v>1225</v>
      </c>
      <c r="F40" s="48"/>
      <c r="G40" s="22">
        <v>1.0130999999999999</v>
      </c>
      <c r="H40" s="21">
        <f t="shared" si="9"/>
        <v>0</v>
      </c>
      <c r="I40" s="23">
        <f t="shared" si="10"/>
        <v>0</v>
      </c>
      <c r="J40" s="50">
        <v>3800</v>
      </c>
      <c r="K40" s="24">
        <f t="shared" si="4"/>
        <v>4655000</v>
      </c>
      <c r="L40" s="50">
        <v>3500</v>
      </c>
      <c r="M40" s="25">
        <f t="shared" si="5"/>
        <v>4287500</v>
      </c>
      <c r="N40" s="52">
        <v>3500</v>
      </c>
      <c r="O40" s="24">
        <f t="shared" si="6"/>
        <v>4287500</v>
      </c>
      <c r="P40" s="24">
        <v>6000</v>
      </c>
      <c r="Q40" s="24">
        <f t="shared" si="6"/>
        <v>6078.5999999999995</v>
      </c>
      <c r="R40" s="26">
        <f t="shared" si="11"/>
        <v>0</v>
      </c>
      <c r="S40" s="23" t="str">
        <f t="shared" si="12"/>
        <v>A</v>
      </c>
      <c r="T40" s="23">
        <f t="shared" si="17"/>
        <v>4200</v>
      </c>
      <c r="U40" s="23">
        <f t="shared" si="18"/>
        <v>0</v>
      </c>
      <c r="V40" s="61"/>
      <c r="W40" s="27">
        <f t="shared" si="19"/>
        <v>0</v>
      </c>
      <c r="X40" s="63">
        <f t="shared" si="13"/>
        <v>4.9766246754085429E-4</v>
      </c>
      <c r="Y40" s="64">
        <f t="shared" si="14"/>
        <v>4200.0000000000009</v>
      </c>
      <c r="Z40" s="65">
        <f t="shared" si="15"/>
        <v>4200</v>
      </c>
      <c r="AA40" s="65">
        <f t="shared" si="16"/>
        <v>5145000</v>
      </c>
    </row>
    <row r="41" spans="1:27" ht="24" customHeight="1" x14ac:dyDescent="0.3">
      <c r="A41" s="124"/>
      <c r="B41" s="46">
        <v>36</v>
      </c>
      <c r="C41" s="47" t="s">
        <v>65</v>
      </c>
      <c r="D41" s="47" t="s">
        <v>66</v>
      </c>
      <c r="E41" s="50">
        <v>1259</v>
      </c>
      <c r="F41" s="48"/>
      <c r="G41" s="22">
        <v>1.0130999999999999</v>
      </c>
      <c r="H41" s="21">
        <f t="shared" si="9"/>
        <v>0</v>
      </c>
      <c r="I41" s="23">
        <f t="shared" si="10"/>
        <v>0</v>
      </c>
      <c r="J41" s="50">
        <v>13000</v>
      </c>
      <c r="K41" s="24">
        <f t="shared" si="4"/>
        <v>16367000</v>
      </c>
      <c r="L41" s="50">
        <v>10000</v>
      </c>
      <c r="M41" s="25">
        <f t="shared" si="5"/>
        <v>12590000</v>
      </c>
      <c r="N41" s="52">
        <v>13000</v>
      </c>
      <c r="O41" s="24">
        <f t="shared" si="6"/>
        <v>16367000</v>
      </c>
      <c r="P41" s="24">
        <v>16000</v>
      </c>
      <c r="Q41" s="24">
        <f t="shared" si="6"/>
        <v>16209.599999999999</v>
      </c>
      <c r="R41" s="26">
        <f t="shared" si="11"/>
        <v>0</v>
      </c>
      <c r="S41" s="23" t="str">
        <f t="shared" si="12"/>
        <v>A</v>
      </c>
      <c r="T41" s="23">
        <f t="shared" si="17"/>
        <v>13000</v>
      </c>
      <c r="U41" s="23">
        <f t="shared" si="18"/>
        <v>0</v>
      </c>
      <c r="V41" s="61"/>
      <c r="W41" s="27">
        <f t="shared" si="19"/>
        <v>0</v>
      </c>
      <c r="X41" s="63">
        <f t="shared" si="13"/>
        <v>1.5403838281026442E-3</v>
      </c>
      <c r="Y41" s="64">
        <f t="shared" si="14"/>
        <v>13000</v>
      </c>
      <c r="Z41" s="65">
        <f t="shared" si="15"/>
        <v>13000</v>
      </c>
      <c r="AA41" s="65">
        <f t="shared" si="16"/>
        <v>16367000</v>
      </c>
    </row>
    <row r="42" spans="1:27" ht="24" customHeight="1" x14ac:dyDescent="0.3">
      <c r="A42" s="125" t="s">
        <v>110</v>
      </c>
      <c r="B42" s="46">
        <v>37</v>
      </c>
      <c r="C42" s="47" t="s">
        <v>67</v>
      </c>
      <c r="D42" s="47" t="s">
        <v>66</v>
      </c>
      <c r="E42" s="50">
        <v>1094</v>
      </c>
      <c r="F42" s="48"/>
      <c r="G42" s="22">
        <v>1.0130999999999999</v>
      </c>
      <c r="H42" s="21">
        <f t="shared" si="9"/>
        <v>0</v>
      </c>
      <c r="I42" s="23">
        <f t="shared" si="10"/>
        <v>0</v>
      </c>
      <c r="J42" s="50">
        <v>3600</v>
      </c>
      <c r="K42" s="24">
        <f t="shared" si="4"/>
        <v>3938400</v>
      </c>
      <c r="L42" s="50">
        <v>3800</v>
      </c>
      <c r="M42" s="25">
        <f t="shared" si="5"/>
        <v>4157200</v>
      </c>
      <c r="N42" s="52">
        <v>4000</v>
      </c>
      <c r="O42" s="24">
        <f t="shared" si="6"/>
        <v>4376000</v>
      </c>
      <c r="P42" s="24">
        <v>3000</v>
      </c>
      <c r="Q42" s="24">
        <f t="shared" si="6"/>
        <v>3039.2999999999997</v>
      </c>
      <c r="R42" s="26">
        <f t="shared" si="11"/>
        <v>0</v>
      </c>
      <c r="S42" s="23" t="str">
        <f t="shared" si="12"/>
        <v>A</v>
      </c>
      <c r="T42" s="23">
        <f t="shared" si="17"/>
        <v>3600</v>
      </c>
      <c r="U42" s="23">
        <f t="shared" si="18"/>
        <v>0</v>
      </c>
      <c r="V42" s="61"/>
      <c r="W42" s="27">
        <f t="shared" si="19"/>
        <v>0</v>
      </c>
      <c r="X42" s="63">
        <f t="shared" si="13"/>
        <v>4.2656782932073219E-4</v>
      </c>
      <c r="Y42" s="64">
        <f t="shared" si="14"/>
        <v>3600</v>
      </c>
      <c r="Z42" s="65">
        <f t="shared" si="15"/>
        <v>3600</v>
      </c>
      <c r="AA42" s="65">
        <f t="shared" si="16"/>
        <v>3938400</v>
      </c>
    </row>
    <row r="43" spans="1:27" ht="24" customHeight="1" x14ac:dyDescent="0.3">
      <c r="A43" s="124"/>
      <c r="B43" s="46">
        <v>38</v>
      </c>
      <c r="C43" s="47" t="s">
        <v>54</v>
      </c>
      <c r="D43" s="47" t="s">
        <v>55</v>
      </c>
      <c r="E43" s="50">
        <v>2</v>
      </c>
      <c r="F43" s="48"/>
      <c r="G43" s="22">
        <v>1.0130999999999999</v>
      </c>
      <c r="H43" s="21">
        <f t="shared" si="9"/>
        <v>0</v>
      </c>
      <c r="I43" s="23">
        <f t="shared" si="10"/>
        <v>0</v>
      </c>
      <c r="J43" s="50">
        <v>16500</v>
      </c>
      <c r="K43" s="24">
        <f t="shared" si="4"/>
        <v>33000</v>
      </c>
      <c r="L43" s="50">
        <v>16000</v>
      </c>
      <c r="M43" s="25">
        <f t="shared" si="5"/>
        <v>32000</v>
      </c>
      <c r="N43" s="52">
        <v>15000</v>
      </c>
      <c r="O43" s="24">
        <f t="shared" si="6"/>
        <v>30000</v>
      </c>
      <c r="P43" s="24">
        <v>24000</v>
      </c>
      <c r="Q43" s="24">
        <f t="shared" si="6"/>
        <v>24314.399999999998</v>
      </c>
      <c r="R43" s="26">
        <f t="shared" si="11"/>
        <v>0</v>
      </c>
      <c r="S43" s="23" t="str">
        <f t="shared" si="12"/>
        <v>A</v>
      </c>
      <c r="T43" s="23">
        <f t="shared" si="17"/>
        <v>17875</v>
      </c>
      <c r="U43" s="23">
        <f t="shared" si="18"/>
        <v>0</v>
      </c>
      <c r="V43" s="61"/>
      <c r="W43" s="27">
        <f t="shared" si="19"/>
        <v>0</v>
      </c>
      <c r="X43" s="63">
        <f t="shared" si="13"/>
        <v>2.1180277636411358E-3</v>
      </c>
      <c r="Y43" s="64">
        <f t="shared" si="14"/>
        <v>17875</v>
      </c>
      <c r="Z43" s="65">
        <v>17873</v>
      </c>
      <c r="AA43" s="65">
        <f t="shared" si="16"/>
        <v>35746</v>
      </c>
    </row>
    <row r="44" spans="1:27" ht="24" customHeight="1" x14ac:dyDescent="0.3">
      <c r="A44" s="124"/>
      <c r="B44" s="46">
        <v>39</v>
      </c>
      <c r="C44" s="47" t="s">
        <v>11</v>
      </c>
      <c r="D44" s="47" t="s">
        <v>125</v>
      </c>
      <c r="E44" s="50">
        <v>1060</v>
      </c>
      <c r="F44" s="48"/>
      <c r="G44" s="22">
        <v>1.0130999999999999</v>
      </c>
      <c r="H44" s="21">
        <f t="shared" si="9"/>
        <v>0</v>
      </c>
      <c r="I44" s="23">
        <f t="shared" si="10"/>
        <v>0</v>
      </c>
      <c r="J44" s="50">
        <v>60000</v>
      </c>
      <c r="K44" s="24">
        <f t="shared" si="4"/>
        <v>63600000</v>
      </c>
      <c r="L44" s="50">
        <v>65000</v>
      </c>
      <c r="M44" s="25">
        <f t="shared" si="5"/>
        <v>68900000</v>
      </c>
      <c r="N44" s="52">
        <v>60000</v>
      </c>
      <c r="O44" s="24">
        <f t="shared" si="6"/>
        <v>63600000</v>
      </c>
      <c r="P44" s="24">
        <v>57000</v>
      </c>
      <c r="Q44" s="24">
        <f t="shared" si="6"/>
        <v>57746.7</v>
      </c>
      <c r="R44" s="26">
        <f t="shared" si="11"/>
        <v>0</v>
      </c>
      <c r="S44" s="23" t="str">
        <f t="shared" si="12"/>
        <v>A</v>
      </c>
      <c r="T44" s="23">
        <f t="shared" si="17"/>
        <v>60500</v>
      </c>
      <c r="U44" s="23">
        <f t="shared" si="18"/>
        <v>0</v>
      </c>
      <c r="V44" s="61"/>
      <c r="W44" s="27">
        <f t="shared" si="19"/>
        <v>0</v>
      </c>
      <c r="X44" s="63">
        <f t="shared" si="13"/>
        <v>7.1687093538623054E-3</v>
      </c>
      <c r="Y44" s="64">
        <f t="shared" si="14"/>
        <v>60500</v>
      </c>
      <c r="Z44" s="65">
        <f t="shared" si="15"/>
        <v>60500</v>
      </c>
      <c r="AA44" s="65">
        <f t="shared" si="16"/>
        <v>64130000</v>
      </c>
    </row>
    <row r="45" spans="1:27" ht="24" customHeight="1" x14ac:dyDescent="0.3">
      <c r="A45" s="124"/>
      <c r="B45" s="46">
        <v>40</v>
      </c>
      <c r="C45" s="47" t="s">
        <v>52</v>
      </c>
      <c r="D45" s="47" t="s">
        <v>53</v>
      </c>
      <c r="E45" s="50">
        <v>1</v>
      </c>
      <c r="F45" s="48"/>
      <c r="G45" s="22">
        <v>1.0130999999999999</v>
      </c>
      <c r="H45" s="21">
        <f t="shared" si="9"/>
        <v>0</v>
      </c>
      <c r="I45" s="23">
        <f t="shared" si="10"/>
        <v>0</v>
      </c>
      <c r="J45" s="50">
        <v>90</v>
      </c>
      <c r="K45" s="24">
        <f t="shared" si="4"/>
        <v>90</v>
      </c>
      <c r="L45" s="50">
        <v>100</v>
      </c>
      <c r="M45" s="25">
        <f t="shared" si="5"/>
        <v>100</v>
      </c>
      <c r="N45" s="52">
        <v>300</v>
      </c>
      <c r="O45" s="24">
        <f t="shared" si="6"/>
        <v>300</v>
      </c>
      <c r="P45" s="24">
        <v>130</v>
      </c>
      <c r="Q45" s="24">
        <f t="shared" si="6"/>
        <v>131.70299999999997</v>
      </c>
      <c r="R45" s="26">
        <f t="shared" si="11"/>
        <v>0</v>
      </c>
      <c r="S45" s="23" t="str">
        <f t="shared" si="12"/>
        <v>A</v>
      </c>
      <c r="T45" s="23">
        <f t="shared" si="17"/>
        <v>155</v>
      </c>
      <c r="U45" s="23">
        <f t="shared" si="18"/>
        <v>0</v>
      </c>
      <c r="V45" s="61"/>
      <c r="W45" s="27">
        <f t="shared" si="19"/>
        <v>0</v>
      </c>
      <c r="X45" s="63">
        <f t="shared" si="13"/>
        <v>1.8366114873531524E-5</v>
      </c>
      <c r="Y45" s="64">
        <f t="shared" si="14"/>
        <v>155</v>
      </c>
      <c r="Z45" s="65">
        <f t="shared" si="15"/>
        <v>155</v>
      </c>
      <c r="AA45" s="65">
        <f t="shared" si="16"/>
        <v>155</v>
      </c>
    </row>
    <row r="46" spans="1:27" ht="24" customHeight="1" x14ac:dyDescent="0.3">
      <c r="A46" s="124"/>
      <c r="B46" s="46">
        <v>41</v>
      </c>
      <c r="C46" s="47" t="s">
        <v>51</v>
      </c>
      <c r="D46" s="47" t="s">
        <v>103</v>
      </c>
      <c r="E46" s="50">
        <v>1</v>
      </c>
      <c r="F46" s="48"/>
      <c r="G46" s="22">
        <v>1.0130999999999999</v>
      </c>
      <c r="H46" s="21">
        <f t="shared" si="9"/>
        <v>0</v>
      </c>
      <c r="I46" s="23">
        <f t="shared" si="10"/>
        <v>0</v>
      </c>
      <c r="J46" s="50">
        <v>2200</v>
      </c>
      <c r="K46" s="24">
        <f t="shared" si="4"/>
        <v>2200</v>
      </c>
      <c r="L46" s="50">
        <v>2000</v>
      </c>
      <c r="M46" s="25">
        <f t="shared" si="5"/>
        <v>2000</v>
      </c>
      <c r="N46" s="52">
        <v>3000</v>
      </c>
      <c r="O46" s="24">
        <f t="shared" si="6"/>
        <v>3000</v>
      </c>
      <c r="P46" s="24">
        <v>3600</v>
      </c>
      <c r="Q46" s="24">
        <f t="shared" si="6"/>
        <v>3647.1599999999994</v>
      </c>
      <c r="R46" s="26">
        <f t="shared" si="11"/>
        <v>0</v>
      </c>
      <c r="S46" s="23" t="str">
        <f t="shared" si="12"/>
        <v>A</v>
      </c>
      <c r="T46" s="23">
        <f t="shared" si="17"/>
        <v>2700</v>
      </c>
      <c r="U46" s="23">
        <f t="shared" si="18"/>
        <v>0</v>
      </c>
      <c r="V46" s="61"/>
      <c r="W46" s="27">
        <f t="shared" si="19"/>
        <v>0</v>
      </c>
      <c r="X46" s="63">
        <f t="shared" si="13"/>
        <v>3.1992587199054914E-4</v>
      </c>
      <c r="Y46" s="64">
        <f t="shared" si="14"/>
        <v>2700</v>
      </c>
      <c r="Z46" s="65">
        <f t="shared" si="15"/>
        <v>2700</v>
      </c>
      <c r="AA46" s="65">
        <f t="shared" si="16"/>
        <v>2700</v>
      </c>
    </row>
    <row r="47" spans="1:27" ht="24" customHeight="1" x14ac:dyDescent="0.3">
      <c r="A47" s="124"/>
      <c r="B47" s="46">
        <v>42</v>
      </c>
      <c r="C47" s="47" t="s">
        <v>126</v>
      </c>
      <c r="D47" s="47" t="s">
        <v>127</v>
      </c>
      <c r="E47" s="50">
        <v>961</v>
      </c>
      <c r="F47" s="48"/>
      <c r="G47" s="22">
        <v>1.0130999999999999</v>
      </c>
      <c r="H47" s="21">
        <f t="shared" si="9"/>
        <v>0</v>
      </c>
      <c r="I47" s="23">
        <f t="shared" si="10"/>
        <v>0</v>
      </c>
      <c r="J47" s="50">
        <v>9900</v>
      </c>
      <c r="K47" s="24">
        <f t="shared" si="4"/>
        <v>9513900</v>
      </c>
      <c r="L47" s="50">
        <v>6500</v>
      </c>
      <c r="M47" s="25">
        <f t="shared" si="5"/>
        <v>6246500</v>
      </c>
      <c r="N47" s="52">
        <v>9000</v>
      </c>
      <c r="O47" s="24">
        <f t="shared" si="6"/>
        <v>8649000</v>
      </c>
      <c r="P47" s="24">
        <v>9000</v>
      </c>
      <c r="Q47" s="24">
        <f t="shared" si="6"/>
        <v>9117.9</v>
      </c>
      <c r="R47" s="26">
        <f t="shared" si="11"/>
        <v>0</v>
      </c>
      <c r="S47" s="23" t="str">
        <f t="shared" si="12"/>
        <v>A</v>
      </c>
      <c r="T47" s="23">
        <f t="shared" si="17"/>
        <v>8600</v>
      </c>
      <c r="U47" s="23">
        <f t="shared" si="18"/>
        <v>0</v>
      </c>
      <c r="V47" s="61"/>
      <c r="W47" s="27">
        <f t="shared" si="19"/>
        <v>0</v>
      </c>
      <c r="X47" s="63">
        <f t="shared" si="13"/>
        <v>1.0190231478217492E-3</v>
      </c>
      <c r="Y47" s="64">
        <f t="shared" si="14"/>
        <v>8600</v>
      </c>
      <c r="Z47" s="65">
        <f t="shared" si="15"/>
        <v>8600</v>
      </c>
      <c r="AA47" s="65">
        <f t="shared" si="16"/>
        <v>8264600</v>
      </c>
    </row>
    <row r="48" spans="1:27" ht="24" customHeight="1" x14ac:dyDescent="0.3">
      <c r="A48" s="124"/>
      <c r="B48" s="46">
        <v>43</v>
      </c>
      <c r="C48" s="47" t="s">
        <v>104</v>
      </c>
      <c r="D48" s="47" t="s">
        <v>105</v>
      </c>
      <c r="E48" s="50">
        <v>1125</v>
      </c>
      <c r="F48" s="48"/>
      <c r="G48" s="22">
        <v>1.0130999999999999</v>
      </c>
      <c r="H48" s="21">
        <f t="shared" si="9"/>
        <v>0</v>
      </c>
      <c r="I48" s="23">
        <f t="shared" si="10"/>
        <v>0</v>
      </c>
      <c r="J48" s="50">
        <v>33000</v>
      </c>
      <c r="K48" s="24">
        <f t="shared" si="4"/>
        <v>37125000</v>
      </c>
      <c r="L48" s="50">
        <v>22000</v>
      </c>
      <c r="M48" s="25">
        <f t="shared" si="5"/>
        <v>24750000</v>
      </c>
      <c r="N48" s="52">
        <v>37000</v>
      </c>
      <c r="O48" s="24">
        <f t="shared" si="6"/>
        <v>41625000</v>
      </c>
      <c r="P48" s="24">
        <v>34000</v>
      </c>
      <c r="Q48" s="24">
        <f t="shared" si="6"/>
        <v>34445.399999999994</v>
      </c>
      <c r="R48" s="26">
        <f t="shared" si="11"/>
        <v>0</v>
      </c>
      <c r="S48" s="23" t="str">
        <f t="shared" si="12"/>
        <v>A</v>
      </c>
      <c r="T48" s="23">
        <f t="shared" si="17"/>
        <v>31500</v>
      </c>
      <c r="U48" s="23">
        <f t="shared" si="18"/>
        <v>0</v>
      </c>
      <c r="V48" s="61"/>
      <c r="W48" s="27">
        <f t="shared" si="19"/>
        <v>0</v>
      </c>
      <c r="X48" s="63">
        <f t="shared" si="13"/>
        <v>3.7324685065564067E-3</v>
      </c>
      <c r="Y48" s="64">
        <f t="shared" si="14"/>
        <v>31500</v>
      </c>
      <c r="Z48" s="65">
        <f t="shared" si="15"/>
        <v>31500</v>
      </c>
      <c r="AA48" s="65">
        <f t="shared" si="16"/>
        <v>35437500</v>
      </c>
    </row>
    <row r="49" spans="1:27" ht="24" customHeight="1" x14ac:dyDescent="0.3">
      <c r="A49" s="124"/>
      <c r="B49" s="46">
        <v>44</v>
      </c>
      <c r="C49" s="47" t="s">
        <v>10</v>
      </c>
      <c r="D49" s="47" t="s">
        <v>128</v>
      </c>
      <c r="E49" s="48">
        <v>1163</v>
      </c>
      <c r="F49" s="48"/>
      <c r="G49" s="22">
        <v>1.0130999999999999</v>
      </c>
      <c r="H49" s="21">
        <f t="shared" si="9"/>
        <v>0</v>
      </c>
      <c r="I49" s="23">
        <f t="shared" si="10"/>
        <v>0</v>
      </c>
      <c r="J49" s="48">
        <v>24000</v>
      </c>
      <c r="K49" s="24">
        <f t="shared" si="4"/>
        <v>27912000</v>
      </c>
      <c r="L49" s="48">
        <v>25000</v>
      </c>
      <c r="M49" s="25">
        <f t="shared" si="5"/>
        <v>29075000</v>
      </c>
      <c r="N49" s="52">
        <v>30000</v>
      </c>
      <c r="O49" s="24">
        <f t="shared" si="6"/>
        <v>34890000</v>
      </c>
      <c r="P49" s="24">
        <v>40000</v>
      </c>
      <c r="Q49" s="24">
        <f t="shared" si="6"/>
        <v>40523.999999999993</v>
      </c>
      <c r="R49" s="26">
        <f t="shared" si="11"/>
        <v>0</v>
      </c>
      <c r="S49" s="23" t="str">
        <f t="shared" si="12"/>
        <v>A</v>
      </c>
      <c r="T49" s="23">
        <f t="shared" si="17"/>
        <v>29750</v>
      </c>
      <c r="U49" s="23">
        <f t="shared" si="18"/>
        <v>0</v>
      </c>
      <c r="V49" s="61"/>
      <c r="W49" s="27">
        <f t="shared" si="19"/>
        <v>0</v>
      </c>
      <c r="X49" s="63">
        <f t="shared" si="13"/>
        <v>3.5251091450810507E-3</v>
      </c>
      <c r="Y49" s="64">
        <f t="shared" si="14"/>
        <v>29750</v>
      </c>
      <c r="Z49" s="65">
        <f t="shared" si="15"/>
        <v>29750</v>
      </c>
      <c r="AA49" s="65">
        <f t="shared" si="16"/>
        <v>34599250</v>
      </c>
    </row>
    <row r="50" spans="1:27" ht="24" customHeight="1" x14ac:dyDescent="0.3">
      <c r="A50" s="124"/>
      <c r="B50" s="46">
        <v>45</v>
      </c>
      <c r="C50" s="47" t="s">
        <v>63</v>
      </c>
      <c r="D50" s="47" t="s">
        <v>64</v>
      </c>
      <c r="E50" s="48">
        <v>425</v>
      </c>
      <c r="F50" s="48"/>
      <c r="G50" s="22">
        <v>1.0130999999999999</v>
      </c>
      <c r="H50" s="21">
        <f t="shared" si="9"/>
        <v>0</v>
      </c>
      <c r="I50" s="23">
        <f t="shared" si="10"/>
        <v>0</v>
      </c>
      <c r="J50" s="48">
        <v>20600</v>
      </c>
      <c r="K50" s="24">
        <f t="shared" si="4"/>
        <v>8755000</v>
      </c>
      <c r="L50" s="48">
        <v>26000</v>
      </c>
      <c r="M50" s="25">
        <f t="shared" si="5"/>
        <v>11050000</v>
      </c>
      <c r="N50" s="52">
        <v>17000</v>
      </c>
      <c r="O50" s="24">
        <f t="shared" si="6"/>
        <v>7225000</v>
      </c>
      <c r="P50" s="24">
        <v>23000</v>
      </c>
      <c r="Q50" s="24">
        <f t="shared" si="6"/>
        <v>23301.3</v>
      </c>
      <c r="R50" s="26">
        <f t="shared" si="11"/>
        <v>0</v>
      </c>
      <c r="S50" s="23" t="str">
        <f t="shared" si="12"/>
        <v>A</v>
      </c>
      <c r="T50" s="23">
        <f t="shared" si="17"/>
        <v>21650</v>
      </c>
      <c r="U50" s="23">
        <f t="shared" si="18"/>
        <v>0</v>
      </c>
      <c r="V50" s="61"/>
      <c r="W50" s="27">
        <f t="shared" si="19"/>
        <v>0</v>
      </c>
      <c r="X50" s="63">
        <f t="shared" si="13"/>
        <v>2.5653315291094035E-3</v>
      </c>
      <c r="Y50" s="64">
        <f t="shared" si="14"/>
        <v>21650</v>
      </c>
      <c r="Z50" s="65">
        <f t="shared" si="15"/>
        <v>21650</v>
      </c>
      <c r="AA50" s="65">
        <f t="shared" si="16"/>
        <v>9201250</v>
      </c>
    </row>
    <row r="51" spans="1:27" ht="24" customHeight="1" x14ac:dyDescent="0.3">
      <c r="A51" s="124"/>
      <c r="B51" s="46">
        <v>46</v>
      </c>
      <c r="C51" s="49" t="s">
        <v>45</v>
      </c>
      <c r="D51" s="49" t="s">
        <v>46</v>
      </c>
      <c r="E51" s="50">
        <v>3425</v>
      </c>
      <c r="F51" s="50"/>
      <c r="G51" s="22">
        <v>1.0130999999999999</v>
      </c>
      <c r="H51" s="21">
        <f t="shared" si="9"/>
        <v>0</v>
      </c>
      <c r="I51" s="23">
        <f t="shared" si="10"/>
        <v>0</v>
      </c>
      <c r="J51" s="50">
        <v>900</v>
      </c>
      <c r="K51" s="24">
        <f t="shared" si="4"/>
        <v>3082500</v>
      </c>
      <c r="L51" s="50">
        <v>1000</v>
      </c>
      <c r="M51" s="25">
        <f t="shared" si="5"/>
        <v>3425000</v>
      </c>
      <c r="N51" s="52">
        <v>2000</v>
      </c>
      <c r="O51" s="24">
        <f t="shared" si="6"/>
        <v>6850000</v>
      </c>
      <c r="P51" s="24">
        <v>1500</v>
      </c>
      <c r="Q51" s="24">
        <f t="shared" si="6"/>
        <v>1519.6499999999999</v>
      </c>
      <c r="R51" s="26">
        <f t="shared" si="11"/>
        <v>0</v>
      </c>
      <c r="S51" s="23" t="str">
        <f t="shared" si="12"/>
        <v>A</v>
      </c>
      <c r="T51" s="23">
        <f t="shared" si="17"/>
        <v>1350</v>
      </c>
      <c r="U51" s="23">
        <f t="shared" si="18"/>
        <v>0</v>
      </c>
      <c r="V51" s="61"/>
      <c r="W51" s="27">
        <f t="shared" si="19"/>
        <v>0</v>
      </c>
      <c r="X51" s="63">
        <f t="shared" si="13"/>
        <v>1.5996293599527457E-4</v>
      </c>
      <c r="Y51" s="64">
        <f t="shared" si="14"/>
        <v>1350</v>
      </c>
      <c r="Z51" s="65">
        <f t="shared" si="15"/>
        <v>1350</v>
      </c>
      <c r="AA51" s="65">
        <f t="shared" si="16"/>
        <v>4623750</v>
      </c>
    </row>
    <row r="52" spans="1:27" ht="24" customHeight="1" x14ac:dyDescent="0.3">
      <c r="A52" s="124"/>
      <c r="B52" s="46">
        <v>47</v>
      </c>
      <c r="C52" s="47" t="s">
        <v>36</v>
      </c>
      <c r="D52" s="47" t="s">
        <v>37</v>
      </c>
      <c r="E52" s="48">
        <v>3517</v>
      </c>
      <c r="F52" s="48"/>
      <c r="G52" s="22">
        <v>1.0130999999999999</v>
      </c>
      <c r="H52" s="21">
        <f t="shared" si="9"/>
        <v>0</v>
      </c>
      <c r="I52" s="23">
        <f t="shared" si="10"/>
        <v>0</v>
      </c>
      <c r="J52" s="48">
        <v>1650</v>
      </c>
      <c r="K52" s="24">
        <f t="shared" si="4"/>
        <v>5803050</v>
      </c>
      <c r="L52" s="48">
        <v>1800</v>
      </c>
      <c r="M52" s="25">
        <f t="shared" si="5"/>
        <v>6330600</v>
      </c>
      <c r="N52" s="52">
        <v>2300</v>
      </c>
      <c r="O52" s="24">
        <f t="shared" si="6"/>
        <v>8089100</v>
      </c>
      <c r="P52" s="24">
        <v>3000</v>
      </c>
      <c r="Q52" s="24">
        <f t="shared" si="6"/>
        <v>3039.2999999999997</v>
      </c>
      <c r="R52" s="26">
        <f t="shared" si="11"/>
        <v>0</v>
      </c>
      <c r="S52" s="23" t="str">
        <f t="shared" si="12"/>
        <v>A</v>
      </c>
      <c r="T52" s="23">
        <f t="shared" si="17"/>
        <v>2187.5</v>
      </c>
      <c r="U52" s="23">
        <f t="shared" si="18"/>
        <v>0</v>
      </c>
      <c r="V52" s="61"/>
      <c r="W52" s="27">
        <f t="shared" si="19"/>
        <v>0</v>
      </c>
      <c r="X52" s="63">
        <f t="shared" si="13"/>
        <v>2.5919920184419489E-4</v>
      </c>
      <c r="Y52" s="64">
        <f t="shared" si="14"/>
        <v>2187.5</v>
      </c>
      <c r="Z52" s="65">
        <f t="shared" si="15"/>
        <v>2188</v>
      </c>
      <c r="AA52" s="65">
        <f t="shared" si="16"/>
        <v>7695196</v>
      </c>
    </row>
    <row r="53" spans="1:27" ht="24" customHeight="1" x14ac:dyDescent="0.3">
      <c r="A53" s="124"/>
      <c r="B53" s="46">
        <v>48</v>
      </c>
      <c r="C53" s="47" t="s">
        <v>56</v>
      </c>
      <c r="D53" s="47" t="s">
        <v>57</v>
      </c>
      <c r="E53" s="48">
        <v>425</v>
      </c>
      <c r="F53" s="48"/>
      <c r="G53" s="22">
        <v>1.0130999999999999</v>
      </c>
      <c r="H53" s="21">
        <f t="shared" si="9"/>
        <v>0</v>
      </c>
      <c r="I53" s="23">
        <f t="shared" si="10"/>
        <v>0</v>
      </c>
      <c r="J53" s="48">
        <v>22000</v>
      </c>
      <c r="K53" s="24">
        <f t="shared" si="4"/>
        <v>9350000</v>
      </c>
      <c r="L53" s="48">
        <v>23000</v>
      </c>
      <c r="M53" s="25">
        <f t="shared" si="5"/>
        <v>9775000</v>
      </c>
      <c r="N53" s="52">
        <v>25000</v>
      </c>
      <c r="O53" s="24">
        <f t="shared" si="6"/>
        <v>10625000</v>
      </c>
      <c r="P53" s="24">
        <v>44000</v>
      </c>
      <c r="Q53" s="24">
        <f t="shared" si="6"/>
        <v>44576.399999999994</v>
      </c>
      <c r="R53" s="26">
        <f t="shared" si="11"/>
        <v>0</v>
      </c>
      <c r="S53" s="23" t="str">
        <f t="shared" si="12"/>
        <v>A</v>
      </c>
      <c r="T53" s="23">
        <f t="shared" si="17"/>
        <v>28500</v>
      </c>
      <c r="U53" s="23">
        <f t="shared" si="18"/>
        <v>0</v>
      </c>
      <c r="V53" s="61"/>
      <c r="W53" s="27">
        <f t="shared" si="19"/>
        <v>0</v>
      </c>
      <c r="X53" s="63">
        <f t="shared" si="13"/>
        <v>3.3769953154557967E-3</v>
      </c>
      <c r="Y53" s="64">
        <f t="shared" si="14"/>
        <v>28500</v>
      </c>
      <c r="Z53" s="65">
        <f t="shared" si="15"/>
        <v>28500</v>
      </c>
      <c r="AA53" s="65">
        <f t="shared" si="16"/>
        <v>12112500</v>
      </c>
    </row>
    <row r="54" spans="1:27" ht="24" customHeight="1" x14ac:dyDescent="0.3">
      <c r="A54" s="124"/>
      <c r="B54" s="46">
        <v>49</v>
      </c>
      <c r="C54" s="47" t="s">
        <v>32</v>
      </c>
      <c r="D54" s="47" t="s">
        <v>33</v>
      </c>
      <c r="E54" s="48">
        <v>3</v>
      </c>
      <c r="F54" s="48"/>
      <c r="G54" s="22">
        <v>1.0130999999999999</v>
      </c>
      <c r="H54" s="21">
        <f t="shared" si="9"/>
        <v>0</v>
      </c>
      <c r="I54" s="23">
        <f t="shared" si="10"/>
        <v>0</v>
      </c>
      <c r="J54" s="48">
        <v>8800</v>
      </c>
      <c r="K54" s="24">
        <f t="shared" si="4"/>
        <v>26400</v>
      </c>
      <c r="L54" s="48">
        <v>9800</v>
      </c>
      <c r="M54" s="25">
        <f t="shared" si="5"/>
        <v>29400</v>
      </c>
      <c r="N54" s="52">
        <v>9500</v>
      </c>
      <c r="O54" s="24">
        <f t="shared" si="6"/>
        <v>28500</v>
      </c>
      <c r="P54" s="24">
        <v>14000</v>
      </c>
      <c r="Q54" s="24">
        <f t="shared" si="6"/>
        <v>14183.399999999998</v>
      </c>
      <c r="R54" s="26">
        <f t="shared" si="11"/>
        <v>0</v>
      </c>
      <c r="S54" s="23" t="str">
        <f t="shared" si="12"/>
        <v>A</v>
      </c>
      <c r="T54" s="23">
        <f t="shared" si="17"/>
        <v>10525</v>
      </c>
      <c r="U54" s="23">
        <f t="shared" si="18"/>
        <v>0</v>
      </c>
      <c r="V54" s="61"/>
      <c r="W54" s="27">
        <f t="shared" si="19"/>
        <v>0</v>
      </c>
      <c r="X54" s="63">
        <f t="shared" si="13"/>
        <v>1.2471184454446408E-3</v>
      </c>
      <c r="Y54" s="64">
        <f t="shared" si="14"/>
        <v>10525</v>
      </c>
      <c r="Z54" s="65">
        <f t="shared" si="15"/>
        <v>10525</v>
      </c>
      <c r="AA54" s="65">
        <f t="shared" si="16"/>
        <v>31575</v>
      </c>
    </row>
    <row r="55" spans="1:27" ht="24" customHeight="1" x14ac:dyDescent="0.3">
      <c r="A55" s="124"/>
      <c r="B55" s="46">
        <v>50</v>
      </c>
      <c r="C55" s="51" t="s">
        <v>106</v>
      </c>
      <c r="D55" s="49" t="s">
        <v>38</v>
      </c>
      <c r="E55" s="50">
        <v>1198</v>
      </c>
      <c r="F55" s="48"/>
      <c r="G55" s="22">
        <v>1.0130999999999999</v>
      </c>
      <c r="H55" s="21">
        <f t="shared" si="9"/>
        <v>0</v>
      </c>
      <c r="I55" s="23">
        <f t="shared" si="10"/>
        <v>0</v>
      </c>
      <c r="J55" s="50">
        <v>9000</v>
      </c>
      <c r="K55" s="24">
        <f t="shared" si="4"/>
        <v>10782000</v>
      </c>
      <c r="L55" s="50">
        <v>9000</v>
      </c>
      <c r="M55" s="25">
        <f t="shared" si="5"/>
        <v>10782000</v>
      </c>
      <c r="N55" s="52">
        <v>10000</v>
      </c>
      <c r="O55" s="24">
        <f t="shared" si="6"/>
        <v>11980000</v>
      </c>
      <c r="P55" s="24">
        <v>14000</v>
      </c>
      <c r="Q55" s="24">
        <f t="shared" si="6"/>
        <v>14183.399999999998</v>
      </c>
      <c r="R55" s="26">
        <f>MIN(L55,J55,N55)</f>
        <v>9000</v>
      </c>
      <c r="S55" s="23" t="str">
        <f t="shared" si="12"/>
        <v>B</v>
      </c>
      <c r="T55" s="23">
        <f t="shared" si="17"/>
        <v>10500</v>
      </c>
      <c r="U55" s="23">
        <f t="shared" si="18"/>
        <v>10782000</v>
      </c>
      <c r="V55" s="61"/>
      <c r="W55" s="27">
        <f t="shared" si="19"/>
        <v>1</v>
      </c>
      <c r="X55" s="63">
        <f t="shared" si="13"/>
        <v>1.2441561688521356E-3</v>
      </c>
      <c r="Y55" s="64">
        <f t="shared" si="14"/>
        <v>10500</v>
      </c>
      <c r="Z55" s="65">
        <f t="shared" si="15"/>
        <v>10500</v>
      </c>
      <c r="AA55" s="65">
        <f t="shared" si="16"/>
        <v>12579000</v>
      </c>
    </row>
    <row r="56" spans="1:27" ht="24" customHeight="1" x14ac:dyDescent="0.3">
      <c r="A56" s="124"/>
      <c r="B56" s="46">
        <v>51</v>
      </c>
      <c r="C56" s="47" t="s">
        <v>107</v>
      </c>
      <c r="D56" s="47" t="s">
        <v>129</v>
      </c>
      <c r="E56" s="50">
        <v>185</v>
      </c>
      <c r="F56" s="48"/>
      <c r="G56" s="22">
        <v>1.0130999999999999</v>
      </c>
      <c r="H56" s="21">
        <f t="shared" si="9"/>
        <v>0</v>
      </c>
      <c r="I56" s="23">
        <f t="shared" si="10"/>
        <v>0</v>
      </c>
      <c r="J56" s="50">
        <v>88000</v>
      </c>
      <c r="K56" s="24">
        <f t="shared" si="4"/>
        <v>16280000</v>
      </c>
      <c r="L56" s="50">
        <v>65000</v>
      </c>
      <c r="M56" s="25">
        <f t="shared" si="5"/>
        <v>12025000</v>
      </c>
      <c r="N56" s="52">
        <v>80000</v>
      </c>
      <c r="O56" s="24">
        <f t="shared" si="6"/>
        <v>14800000</v>
      </c>
      <c r="P56" s="24">
        <v>78000</v>
      </c>
      <c r="Q56" s="24">
        <f t="shared" si="6"/>
        <v>79021.799999999988</v>
      </c>
      <c r="R56" s="26">
        <f t="shared" si="11"/>
        <v>0</v>
      </c>
      <c r="S56" s="23" t="str">
        <f t="shared" si="12"/>
        <v>A</v>
      </c>
      <c r="T56" s="23">
        <f t="shared" si="17"/>
        <v>77750</v>
      </c>
      <c r="U56" s="23">
        <f t="shared" si="18"/>
        <v>0</v>
      </c>
      <c r="V56" s="61"/>
      <c r="W56" s="27">
        <f t="shared" si="19"/>
        <v>0</v>
      </c>
      <c r="X56" s="63">
        <f t="shared" si="13"/>
        <v>9.2126802026908129E-3</v>
      </c>
      <c r="Y56" s="64">
        <f t="shared" si="14"/>
        <v>77750</v>
      </c>
      <c r="Z56" s="65">
        <f t="shared" si="15"/>
        <v>77750</v>
      </c>
      <c r="AA56" s="65">
        <f t="shared" si="16"/>
        <v>14383750</v>
      </c>
    </row>
    <row r="57" spans="1:27" ht="24" customHeight="1" x14ac:dyDescent="0.3">
      <c r="A57" s="124"/>
      <c r="B57" s="46">
        <v>52</v>
      </c>
      <c r="C57" s="47" t="s">
        <v>62</v>
      </c>
      <c r="D57" s="47" t="s">
        <v>57</v>
      </c>
      <c r="E57" s="48">
        <v>1148</v>
      </c>
      <c r="F57" s="48"/>
      <c r="G57" s="22">
        <v>1.0130999999999999</v>
      </c>
      <c r="H57" s="21">
        <f t="shared" si="9"/>
        <v>0</v>
      </c>
      <c r="I57" s="23">
        <f t="shared" si="10"/>
        <v>0</v>
      </c>
      <c r="J57" s="48">
        <v>8000</v>
      </c>
      <c r="K57" s="24">
        <f t="shared" si="4"/>
        <v>9184000</v>
      </c>
      <c r="L57" s="48">
        <v>9000</v>
      </c>
      <c r="M57" s="25">
        <f t="shared" si="5"/>
        <v>10332000</v>
      </c>
      <c r="N57" s="52">
        <v>9000</v>
      </c>
      <c r="O57" s="24">
        <f t="shared" si="6"/>
        <v>10332000</v>
      </c>
      <c r="P57" s="24">
        <v>14000</v>
      </c>
      <c r="Q57" s="24">
        <f t="shared" si="6"/>
        <v>14183.399999999998</v>
      </c>
      <c r="R57" s="26">
        <f t="shared" si="11"/>
        <v>0</v>
      </c>
      <c r="S57" s="23" t="str">
        <f t="shared" si="12"/>
        <v>A</v>
      </c>
      <c r="T57" s="23">
        <f t="shared" si="17"/>
        <v>10000</v>
      </c>
      <c r="U57" s="23">
        <f t="shared" si="18"/>
        <v>0</v>
      </c>
      <c r="V57" s="61"/>
      <c r="W57" s="27">
        <f t="shared" si="19"/>
        <v>0</v>
      </c>
      <c r="X57" s="63">
        <f t="shared" si="13"/>
        <v>1.184910637002034E-3</v>
      </c>
      <c r="Y57" s="64">
        <f t="shared" si="14"/>
        <v>10000</v>
      </c>
      <c r="Z57" s="65">
        <f t="shared" si="15"/>
        <v>10000</v>
      </c>
      <c r="AA57" s="65">
        <f t="shared" si="16"/>
        <v>11480000</v>
      </c>
    </row>
    <row r="58" spans="1:27" ht="24" customHeight="1" x14ac:dyDescent="0.3">
      <c r="A58" s="124"/>
      <c r="B58" s="46">
        <v>53</v>
      </c>
      <c r="C58" s="47" t="s">
        <v>39</v>
      </c>
      <c r="D58" s="47" t="s">
        <v>40</v>
      </c>
      <c r="E58" s="48">
        <v>1</v>
      </c>
      <c r="F58" s="48"/>
      <c r="G58" s="22">
        <v>1.0130999999999999</v>
      </c>
      <c r="H58" s="21">
        <f t="shared" si="9"/>
        <v>0</v>
      </c>
      <c r="I58" s="23">
        <f t="shared" si="10"/>
        <v>0</v>
      </c>
      <c r="J58" s="48">
        <v>1500</v>
      </c>
      <c r="K58" s="24">
        <f t="shared" si="4"/>
        <v>1500</v>
      </c>
      <c r="L58" s="48">
        <v>5000</v>
      </c>
      <c r="M58" s="25">
        <f t="shared" si="5"/>
        <v>5000</v>
      </c>
      <c r="N58" s="52">
        <v>1200</v>
      </c>
      <c r="O58" s="24">
        <f t="shared" si="6"/>
        <v>1200</v>
      </c>
      <c r="P58" s="24">
        <v>2200</v>
      </c>
      <c r="Q58" s="24">
        <f t="shared" si="6"/>
        <v>2228.8199999999997</v>
      </c>
      <c r="R58" s="26">
        <f t="shared" si="11"/>
        <v>0</v>
      </c>
      <c r="S58" s="23" t="str">
        <f t="shared" si="12"/>
        <v>A</v>
      </c>
      <c r="T58" s="23">
        <f t="shared" si="17"/>
        <v>2475</v>
      </c>
      <c r="U58" s="23">
        <f t="shared" si="18"/>
        <v>0</v>
      </c>
      <c r="V58" s="61"/>
      <c r="W58" s="27">
        <f t="shared" si="19"/>
        <v>0</v>
      </c>
      <c r="X58" s="63">
        <f t="shared" si="13"/>
        <v>2.9326538265800339E-4</v>
      </c>
      <c r="Y58" s="64">
        <f t="shared" si="14"/>
        <v>2475</v>
      </c>
      <c r="Z58" s="65">
        <f t="shared" si="15"/>
        <v>2475</v>
      </c>
      <c r="AA58" s="65">
        <f t="shared" si="16"/>
        <v>2475</v>
      </c>
    </row>
    <row r="59" spans="1:27" ht="24" customHeight="1" x14ac:dyDescent="0.3">
      <c r="A59" s="124"/>
      <c r="B59" s="46">
        <v>54</v>
      </c>
      <c r="C59" s="47" t="s">
        <v>68</v>
      </c>
      <c r="D59" s="47" t="s">
        <v>69</v>
      </c>
      <c r="E59" s="50">
        <v>1145</v>
      </c>
      <c r="F59" s="48"/>
      <c r="G59" s="22">
        <v>1.0130999999999999</v>
      </c>
      <c r="H59" s="21">
        <f t="shared" si="9"/>
        <v>0</v>
      </c>
      <c r="I59" s="23">
        <f t="shared" si="10"/>
        <v>0</v>
      </c>
      <c r="J59" s="50">
        <v>25000</v>
      </c>
      <c r="K59" s="24">
        <f t="shared" si="4"/>
        <v>28625000</v>
      </c>
      <c r="L59" s="50">
        <v>18000</v>
      </c>
      <c r="M59" s="25">
        <f t="shared" si="5"/>
        <v>20610000</v>
      </c>
      <c r="N59" s="52">
        <v>30000</v>
      </c>
      <c r="O59" s="24">
        <f t="shared" si="6"/>
        <v>34350000</v>
      </c>
      <c r="P59" s="24">
        <v>30000</v>
      </c>
      <c r="Q59" s="24">
        <f t="shared" si="6"/>
        <v>30392.999999999996</v>
      </c>
      <c r="R59" s="26">
        <f t="shared" si="11"/>
        <v>0</v>
      </c>
      <c r="S59" s="23" t="str">
        <f t="shared" si="12"/>
        <v>A</v>
      </c>
      <c r="T59" s="23">
        <f t="shared" si="17"/>
        <v>25750</v>
      </c>
      <c r="U59" s="23">
        <f t="shared" si="18"/>
        <v>0</v>
      </c>
      <c r="V59" s="61"/>
      <c r="W59" s="27">
        <f t="shared" si="19"/>
        <v>0</v>
      </c>
      <c r="X59" s="63">
        <f t="shared" si="13"/>
        <v>3.0511448902802371E-3</v>
      </c>
      <c r="Y59" s="64">
        <f t="shared" si="14"/>
        <v>25750</v>
      </c>
      <c r="Z59" s="65">
        <f t="shared" si="15"/>
        <v>25750</v>
      </c>
      <c r="AA59" s="65">
        <f t="shared" si="16"/>
        <v>29483750</v>
      </c>
    </row>
    <row r="60" spans="1:27" ht="24" customHeight="1" x14ac:dyDescent="0.3">
      <c r="A60" s="124"/>
      <c r="B60" s="46">
        <v>55</v>
      </c>
      <c r="C60" s="47" t="s">
        <v>34</v>
      </c>
      <c r="D60" s="47" t="s">
        <v>35</v>
      </c>
      <c r="E60" s="50">
        <v>1208</v>
      </c>
      <c r="F60" s="48"/>
      <c r="G60" s="22">
        <v>1.0130999999999999</v>
      </c>
      <c r="H60" s="21">
        <f t="shared" si="9"/>
        <v>0</v>
      </c>
      <c r="I60" s="23">
        <f t="shared" si="10"/>
        <v>0</v>
      </c>
      <c r="J60" s="50">
        <v>5000</v>
      </c>
      <c r="K60" s="24">
        <f t="shared" si="4"/>
        <v>6040000</v>
      </c>
      <c r="L60" s="50">
        <v>4500</v>
      </c>
      <c r="M60" s="25">
        <f t="shared" si="5"/>
        <v>5436000</v>
      </c>
      <c r="N60" s="52">
        <v>5500</v>
      </c>
      <c r="O60" s="24">
        <f t="shared" si="6"/>
        <v>6644000</v>
      </c>
      <c r="P60" s="24">
        <v>7700</v>
      </c>
      <c r="Q60" s="24">
        <f t="shared" si="6"/>
        <v>7800.869999999999</v>
      </c>
      <c r="R60" s="26">
        <f t="shared" si="11"/>
        <v>0</v>
      </c>
      <c r="S60" s="23" t="str">
        <f t="shared" si="12"/>
        <v>A</v>
      </c>
      <c r="T60" s="23">
        <f t="shared" si="17"/>
        <v>5675</v>
      </c>
      <c r="U60" s="23">
        <f t="shared" si="18"/>
        <v>0</v>
      </c>
      <c r="V60" s="61"/>
      <c r="W60" s="27">
        <f t="shared" si="19"/>
        <v>0</v>
      </c>
      <c r="X60" s="63">
        <f t="shared" si="13"/>
        <v>6.7243678649865429E-4</v>
      </c>
      <c r="Y60" s="64">
        <f t="shared" si="14"/>
        <v>5675</v>
      </c>
      <c r="Z60" s="65">
        <f t="shared" si="15"/>
        <v>5675</v>
      </c>
      <c r="AA60" s="65">
        <f t="shared" si="16"/>
        <v>6855400</v>
      </c>
    </row>
    <row r="61" spans="1:27" ht="24" customHeight="1" x14ac:dyDescent="0.3">
      <c r="A61" s="124"/>
      <c r="B61" s="46">
        <v>56</v>
      </c>
      <c r="C61" s="47" t="s">
        <v>43</v>
      </c>
      <c r="D61" s="47" t="s">
        <v>44</v>
      </c>
      <c r="E61" s="48">
        <v>22661</v>
      </c>
      <c r="F61" s="48"/>
      <c r="G61" s="22">
        <v>1.0130999999999999</v>
      </c>
      <c r="H61" s="21">
        <f t="shared" si="9"/>
        <v>0</v>
      </c>
      <c r="I61" s="23">
        <f t="shared" si="10"/>
        <v>0</v>
      </c>
      <c r="J61" s="48">
        <v>1000</v>
      </c>
      <c r="K61" s="24">
        <f t="shared" si="4"/>
        <v>22661000</v>
      </c>
      <c r="L61" s="48">
        <v>850</v>
      </c>
      <c r="M61" s="25">
        <f t="shared" si="5"/>
        <v>19261850</v>
      </c>
      <c r="N61" s="52">
        <v>1000</v>
      </c>
      <c r="O61" s="24">
        <f t="shared" si="6"/>
        <v>22661000</v>
      </c>
      <c r="P61" s="24">
        <v>1400</v>
      </c>
      <c r="Q61" s="24">
        <f t="shared" si="6"/>
        <v>1418.34</v>
      </c>
      <c r="R61" s="26">
        <f t="shared" si="11"/>
        <v>0</v>
      </c>
      <c r="S61" s="23" t="str">
        <f t="shared" si="12"/>
        <v>A</v>
      </c>
      <c r="T61" s="23">
        <f t="shared" si="17"/>
        <v>1062.5</v>
      </c>
      <c r="U61" s="23">
        <f t="shared" si="18"/>
        <v>0</v>
      </c>
      <c r="V61" s="61"/>
      <c r="W61" s="27">
        <f t="shared" si="19"/>
        <v>0</v>
      </c>
      <c r="X61" s="63">
        <f t="shared" si="13"/>
        <v>1.258967551814661E-4</v>
      </c>
      <c r="Y61" s="64">
        <f t="shared" si="14"/>
        <v>1062.5</v>
      </c>
      <c r="Z61" s="65">
        <f t="shared" si="15"/>
        <v>1063</v>
      </c>
      <c r="AA61" s="65">
        <f t="shared" si="16"/>
        <v>24088643</v>
      </c>
    </row>
    <row r="62" spans="1:27" ht="24" customHeight="1" x14ac:dyDescent="0.3">
      <c r="A62" s="124"/>
      <c r="B62" s="46">
        <v>57</v>
      </c>
      <c r="C62" s="47" t="s">
        <v>47</v>
      </c>
      <c r="D62" s="47" t="s">
        <v>48</v>
      </c>
      <c r="E62" s="50">
        <v>146</v>
      </c>
      <c r="F62" s="48"/>
      <c r="G62" s="22">
        <v>1.0130999999999999</v>
      </c>
      <c r="H62" s="21">
        <f t="shared" si="9"/>
        <v>0</v>
      </c>
      <c r="I62" s="23">
        <f t="shared" si="10"/>
        <v>0</v>
      </c>
      <c r="J62" s="50">
        <v>1700</v>
      </c>
      <c r="K62" s="24">
        <f t="shared" si="4"/>
        <v>248200</v>
      </c>
      <c r="L62" s="50">
        <v>1800</v>
      </c>
      <c r="M62" s="25">
        <f t="shared" si="5"/>
        <v>262800</v>
      </c>
      <c r="N62" s="52">
        <v>2000</v>
      </c>
      <c r="O62" s="24">
        <f t="shared" si="6"/>
        <v>292000</v>
      </c>
      <c r="P62" s="24">
        <v>2800</v>
      </c>
      <c r="Q62" s="24">
        <f t="shared" si="6"/>
        <v>2836.68</v>
      </c>
      <c r="R62" s="26">
        <f t="shared" si="11"/>
        <v>0</v>
      </c>
      <c r="S62" s="23" t="str">
        <f>IF(H62=R62,"A","D")</f>
        <v>A</v>
      </c>
      <c r="T62" s="23">
        <f t="shared" si="17"/>
        <v>2075</v>
      </c>
      <c r="U62" s="23">
        <f t="shared" si="18"/>
        <v>0</v>
      </c>
      <c r="V62" s="61"/>
      <c r="W62" s="27">
        <f t="shared" si="19"/>
        <v>0</v>
      </c>
      <c r="X62" s="63">
        <f t="shared" si="13"/>
        <v>2.4586895717792204E-4</v>
      </c>
      <c r="Y62" s="64">
        <f t="shared" si="14"/>
        <v>2075</v>
      </c>
      <c r="Z62" s="65">
        <f t="shared" si="15"/>
        <v>2075</v>
      </c>
      <c r="AA62" s="65">
        <f t="shared" si="16"/>
        <v>302950</v>
      </c>
    </row>
    <row r="63" spans="1:27" ht="24" customHeight="1" x14ac:dyDescent="0.3">
      <c r="A63" s="124"/>
      <c r="B63" s="46">
        <v>58</v>
      </c>
      <c r="C63" s="47" t="s">
        <v>41</v>
      </c>
      <c r="D63" s="47" t="s">
        <v>42</v>
      </c>
      <c r="E63" s="50">
        <v>6848</v>
      </c>
      <c r="F63" s="48"/>
      <c r="G63" s="22">
        <v>1.0130999999999999</v>
      </c>
      <c r="H63" s="21">
        <f t="shared" si="9"/>
        <v>0</v>
      </c>
      <c r="I63" s="23">
        <f t="shared" si="10"/>
        <v>0</v>
      </c>
      <c r="J63" s="50">
        <v>1500</v>
      </c>
      <c r="K63" s="24">
        <f t="shared" si="4"/>
        <v>10272000</v>
      </c>
      <c r="L63" s="50">
        <v>950</v>
      </c>
      <c r="M63" s="25">
        <f t="shared" si="5"/>
        <v>6505600</v>
      </c>
      <c r="N63" s="52">
        <v>1700</v>
      </c>
      <c r="O63" s="24">
        <f t="shared" si="6"/>
        <v>11641600</v>
      </c>
      <c r="P63" s="24">
        <v>1400</v>
      </c>
      <c r="Q63" s="24">
        <f t="shared" si="6"/>
        <v>1418.34</v>
      </c>
      <c r="R63" s="26">
        <f t="shared" si="11"/>
        <v>0</v>
      </c>
      <c r="S63" s="23" t="str">
        <f t="shared" si="12"/>
        <v>A</v>
      </c>
      <c r="T63" s="23">
        <f t="shared" si="17"/>
        <v>1387.5</v>
      </c>
      <c r="U63" s="23">
        <f t="shared" si="18"/>
        <v>0</v>
      </c>
      <c r="V63" s="61"/>
      <c r="W63" s="27">
        <f t="shared" si="19"/>
        <v>0</v>
      </c>
      <c r="X63" s="63">
        <f t="shared" si="13"/>
        <v>1.644063508840322E-4</v>
      </c>
      <c r="Y63" s="64">
        <f t="shared" si="14"/>
        <v>1387.5</v>
      </c>
      <c r="Z63" s="65">
        <f t="shared" si="15"/>
        <v>1388</v>
      </c>
      <c r="AA63" s="65">
        <f t="shared" si="16"/>
        <v>9505024</v>
      </c>
    </row>
    <row r="64" spans="1:27" ht="24" customHeight="1" thickBot="1" x14ac:dyDescent="0.35">
      <c r="A64" s="126"/>
      <c r="B64" s="53">
        <v>59</v>
      </c>
      <c r="C64" s="54" t="s">
        <v>49</v>
      </c>
      <c r="D64" s="54" t="s">
        <v>50</v>
      </c>
      <c r="E64" s="55">
        <v>2254</v>
      </c>
      <c r="F64" s="55"/>
      <c r="G64" s="29">
        <v>1.0130999999999999</v>
      </c>
      <c r="H64" s="28">
        <f t="shared" si="9"/>
        <v>0</v>
      </c>
      <c r="I64" s="30">
        <f t="shared" si="10"/>
        <v>0</v>
      </c>
      <c r="J64" s="55">
        <v>2500</v>
      </c>
      <c r="K64" s="31">
        <f t="shared" si="4"/>
        <v>5635000</v>
      </c>
      <c r="L64" s="55">
        <v>3800</v>
      </c>
      <c r="M64" s="32">
        <f t="shared" si="5"/>
        <v>8565200</v>
      </c>
      <c r="N64" s="56">
        <v>3500</v>
      </c>
      <c r="O64" s="31">
        <f t="shared" si="6"/>
        <v>7889000</v>
      </c>
      <c r="P64" s="31">
        <v>4000</v>
      </c>
      <c r="Q64" s="24">
        <f t="shared" si="6"/>
        <v>4052.3999999999996</v>
      </c>
      <c r="R64" s="33">
        <f t="shared" si="11"/>
        <v>0</v>
      </c>
      <c r="S64" s="30" t="str">
        <f t="shared" si="12"/>
        <v>A</v>
      </c>
      <c r="T64" s="23">
        <f t="shared" si="17"/>
        <v>3450</v>
      </c>
      <c r="U64" s="30">
        <f t="shared" si="18"/>
        <v>0</v>
      </c>
      <c r="V64" s="62"/>
      <c r="W64" s="34">
        <f t="shared" si="19"/>
        <v>0</v>
      </c>
      <c r="X64" s="63">
        <f t="shared" si="13"/>
        <v>4.0879416976570169E-4</v>
      </c>
      <c r="Y64" s="64">
        <f t="shared" si="14"/>
        <v>3450</v>
      </c>
      <c r="Z64" s="65">
        <f t="shared" si="15"/>
        <v>3450</v>
      </c>
      <c r="AA64" s="65">
        <f t="shared" si="16"/>
        <v>7776300</v>
      </c>
    </row>
    <row r="65" spans="1:5" ht="9" customHeight="1" x14ac:dyDescent="0.3">
      <c r="A65" s="4"/>
      <c r="B65" s="5"/>
      <c r="C65" s="4"/>
      <c r="D65" s="4"/>
      <c r="E65" s="4"/>
    </row>
  </sheetData>
  <mergeCells count="18">
    <mergeCell ref="A6:A21"/>
    <mergeCell ref="A22:A41"/>
    <mergeCell ref="A42:A64"/>
    <mergeCell ref="A1:W1"/>
    <mergeCell ref="A5:D5"/>
    <mergeCell ref="U3:U4"/>
    <mergeCell ref="W3:W4"/>
    <mergeCell ref="A3:A4"/>
    <mergeCell ref="B3:B4"/>
    <mergeCell ref="C3:C4"/>
    <mergeCell ref="D3:D4"/>
    <mergeCell ref="E3:E4"/>
    <mergeCell ref="F3:I3"/>
    <mergeCell ref="J3:K3"/>
    <mergeCell ref="L3:M3"/>
    <mergeCell ref="N3:O3"/>
    <mergeCell ref="P3:Q3"/>
    <mergeCell ref="R3:S3"/>
  </mergeCells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90" zoomScaleNormal="90" workbookViewId="0">
      <selection activeCell="V14" sqref="V14"/>
    </sheetView>
  </sheetViews>
  <sheetFormatPr defaultRowHeight="16.5" x14ac:dyDescent="0.3"/>
  <sheetData/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단가비율표</vt:lpstr>
      <vt:lpstr>단가비율표 (실적포함)</vt:lpstr>
      <vt:lpstr>단가비율표 (평균)</vt:lpstr>
      <vt:lpstr>단가비율표1</vt:lpstr>
      <vt:lpstr>소비자 물가상승률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2020-08-07T04:54:38Z</dcterms:created>
  <dcterms:modified xsi:type="dcterms:W3CDTF">2026-09-02T09:22:32Z</dcterms:modified>
</cp:coreProperties>
</file>