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★★★업무폴더\03.공사\007.2026년\016.★★[병동 오물처리실]_병동 오물처리실 환경개선공사\01.추진\02.기계공사\"/>
    </mc:Choice>
  </mc:AlternateContent>
  <bookViews>
    <workbookView xWindow="0" yWindow="0" windowWidth="28800" windowHeight="11640"/>
  </bookViews>
  <sheets>
    <sheet name="원가계산서" sheetId="6" r:id="rId1"/>
    <sheet name="집계표" sheetId="5" r:id="rId2"/>
    <sheet name="내역서" sheetId="4" r:id="rId3"/>
  </sheets>
  <definedNames>
    <definedName name="_xlnm.Print_Area" localSheetId="2">내역서!$C$1:$O$263</definedName>
    <definedName name="_xlnm.Print_Area" localSheetId="0">원가계산서!$A$1:$H$35</definedName>
    <definedName name="_xlnm.Print_Area" localSheetId="1">집계표!$A$1:$M$29</definedName>
    <definedName name="_xlnm.Print_Titles" localSheetId="2">내역서!$1:$3</definedName>
    <definedName name="_xlnm.Print_Titles" localSheetId="1">집계표!$1:$4</definedName>
  </definedNames>
  <calcPr calcId="162913" iterate="1"/>
</workbook>
</file>

<file path=xl/calcChain.xml><?xml version="1.0" encoding="utf-8"?>
<calcChain xmlns="http://schemas.openxmlformats.org/spreadsheetml/2006/main">
  <c r="C1" i="4" l="1"/>
  <c r="A2" i="5"/>
  <c r="L213" i="4" l="1"/>
  <c r="L214" i="4"/>
  <c r="L215" i="4"/>
  <c r="L195" i="4" l="1"/>
  <c r="L194" i="4"/>
  <c r="H138" i="4"/>
  <c r="H137" i="4"/>
  <c r="H97" i="4"/>
  <c r="H56" i="4"/>
  <c r="M55" i="4"/>
  <c r="H54" i="4"/>
  <c r="M47" i="4"/>
  <c r="H46" i="4"/>
  <c r="H45" i="4"/>
  <c r="H43" i="4"/>
  <c r="H42" i="4"/>
  <c r="L240" i="4"/>
  <c r="L162" i="4"/>
  <c r="J6" i="4"/>
  <c r="L6" i="4"/>
  <c r="L239" i="4"/>
  <c r="L189" i="4"/>
  <c r="L188" i="4"/>
  <c r="L5" i="4"/>
  <c r="J105" i="4"/>
  <c r="L104" i="4"/>
  <c r="L68" i="4"/>
  <c r="L136" i="4"/>
  <c r="L62" i="4"/>
  <c r="J62" i="4"/>
  <c r="L61" i="4"/>
  <c r="L86" i="4"/>
  <c r="L85" i="4"/>
  <c r="L33" i="4"/>
  <c r="L32" i="4"/>
  <c r="L31" i="4"/>
  <c r="L39" i="4"/>
  <c r="L38" i="4"/>
  <c r="L34" i="4"/>
  <c r="J66" i="4"/>
  <c r="J65" i="4"/>
  <c r="J103" i="4"/>
  <c r="J101" i="4"/>
  <c r="L101" i="4"/>
  <c r="J60" i="4"/>
  <c r="L59" i="4"/>
  <c r="J57" i="4"/>
  <c r="L57" i="4"/>
  <c r="J195" i="4"/>
  <c r="H195" i="4"/>
  <c r="J194" i="4"/>
  <c r="H194" i="4"/>
  <c r="L187" i="4"/>
  <c r="J187" i="4"/>
  <c r="H187" i="4"/>
  <c r="L138" i="4"/>
  <c r="J138" i="4"/>
  <c r="L137" i="4"/>
  <c r="J137" i="4"/>
  <c r="L111" i="4"/>
  <c r="J111" i="4"/>
  <c r="H111" i="4"/>
  <c r="L110" i="4"/>
  <c r="J110" i="4"/>
  <c r="H110" i="4"/>
  <c r="L109" i="4"/>
  <c r="J109" i="4"/>
  <c r="H109" i="4"/>
  <c r="L108" i="4"/>
  <c r="J108" i="4"/>
  <c r="H108" i="4"/>
  <c r="L100" i="4"/>
  <c r="J100" i="4"/>
  <c r="H100" i="4"/>
  <c r="L99" i="4"/>
  <c r="J99" i="4"/>
  <c r="H99" i="4"/>
  <c r="L98" i="4"/>
  <c r="J98" i="4"/>
  <c r="H98" i="4"/>
  <c r="L97" i="4"/>
  <c r="J97" i="4"/>
  <c r="L96" i="4"/>
  <c r="J96" i="4"/>
  <c r="L95" i="4"/>
  <c r="J95" i="4"/>
  <c r="H95" i="4"/>
  <c r="L94" i="4"/>
  <c r="J94" i="4"/>
  <c r="H94" i="4"/>
  <c r="L93" i="4"/>
  <c r="J93" i="4"/>
  <c r="H93" i="4"/>
  <c r="L92" i="4"/>
  <c r="J92" i="4"/>
  <c r="H92" i="4"/>
  <c r="N92" i="4" s="1"/>
  <c r="L91" i="4"/>
  <c r="J91" i="4"/>
  <c r="H91" i="4"/>
  <c r="L90" i="4"/>
  <c r="J90" i="4"/>
  <c r="H90" i="4"/>
  <c r="L89" i="4"/>
  <c r="J89" i="4"/>
  <c r="H89" i="4"/>
  <c r="L88" i="4"/>
  <c r="J88" i="4"/>
  <c r="H88" i="4"/>
  <c r="N88" i="4" s="1"/>
  <c r="L87" i="4"/>
  <c r="J87" i="4"/>
  <c r="L56" i="4"/>
  <c r="J56" i="4"/>
  <c r="L55" i="4"/>
  <c r="J55" i="4"/>
  <c r="L54" i="4"/>
  <c r="J54" i="4"/>
  <c r="M53" i="4"/>
  <c r="L53" i="4"/>
  <c r="J53" i="4"/>
  <c r="H53" i="4"/>
  <c r="M52" i="4"/>
  <c r="L52" i="4"/>
  <c r="J52" i="4"/>
  <c r="H52" i="4"/>
  <c r="M51" i="4"/>
  <c r="L51" i="4"/>
  <c r="J51" i="4"/>
  <c r="H51" i="4"/>
  <c r="M50" i="4"/>
  <c r="L50" i="4"/>
  <c r="J50" i="4"/>
  <c r="H50" i="4"/>
  <c r="M49" i="4"/>
  <c r="L49" i="4"/>
  <c r="J49" i="4"/>
  <c r="H49" i="4"/>
  <c r="M48" i="4"/>
  <c r="L48" i="4"/>
  <c r="J48" i="4"/>
  <c r="H48" i="4"/>
  <c r="L47" i="4"/>
  <c r="J47" i="4"/>
  <c r="H47" i="4"/>
  <c r="L46" i="4"/>
  <c r="J46" i="4"/>
  <c r="L45" i="4"/>
  <c r="J45" i="4"/>
  <c r="M44" i="4"/>
  <c r="L44" i="4"/>
  <c r="J44" i="4"/>
  <c r="H44" i="4"/>
  <c r="L43" i="4"/>
  <c r="J43" i="4"/>
  <c r="L42" i="4"/>
  <c r="J42" i="4"/>
  <c r="M41" i="4"/>
  <c r="L41" i="4"/>
  <c r="J41" i="4"/>
  <c r="H41" i="4"/>
  <c r="M40" i="4"/>
  <c r="L40" i="4"/>
  <c r="J40" i="4"/>
  <c r="H40" i="4"/>
  <c r="M43" i="4"/>
  <c r="H55" i="4"/>
  <c r="J68" i="4"/>
  <c r="M54" i="4"/>
  <c r="M42" i="4"/>
  <c r="J188" i="4"/>
  <c r="J85" i="4"/>
  <c r="N94" i="4" l="1"/>
  <c r="N89" i="4"/>
  <c r="N52" i="4"/>
  <c r="J59" i="4"/>
  <c r="L60" i="4"/>
  <c r="L102" i="4"/>
  <c r="L65" i="4"/>
  <c r="J32" i="4"/>
  <c r="L63" i="4"/>
  <c r="J214" i="4"/>
  <c r="L191" i="4"/>
  <c r="L192" i="4"/>
  <c r="L7" i="4"/>
  <c r="L29" i="4" s="1"/>
  <c r="I8" i="5" s="1"/>
  <c r="J8" i="5" s="1"/>
  <c r="J7" i="4"/>
  <c r="L161" i="4"/>
  <c r="N45" i="4"/>
  <c r="N56" i="4"/>
  <c r="N46" i="4"/>
  <c r="N100" i="4"/>
  <c r="N110" i="4"/>
  <c r="N111" i="4"/>
  <c r="J64" i="4"/>
  <c r="L36" i="4"/>
  <c r="L37" i="4"/>
  <c r="L83" i="4"/>
  <c r="L84" i="4"/>
  <c r="J136" i="4"/>
  <c r="L105" i="4"/>
  <c r="L106" i="4"/>
  <c r="L107" i="4"/>
  <c r="N48" i="4"/>
  <c r="N49" i="4"/>
  <c r="N50" i="4"/>
  <c r="L58" i="4"/>
  <c r="J102" i="4"/>
  <c r="L103" i="4"/>
  <c r="L64" i="4"/>
  <c r="L66" i="4"/>
  <c r="L35" i="4"/>
  <c r="L67" i="4"/>
  <c r="L69" i="4"/>
  <c r="L135" i="4"/>
  <c r="L190" i="4"/>
  <c r="L193" i="4"/>
  <c r="N97" i="4"/>
  <c r="J67" i="4"/>
  <c r="J106" i="4"/>
  <c r="J191" i="4"/>
  <c r="L263" i="4"/>
  <c r="I16" i="5" s="1"/>
  <c r="J16" i="5" s="1"/>
  <c r="J33" i="4"/>
  <c r="J61" i="4"/>
  <c r="J161" i="4"/>
  <c r="N44" i="4"/>
  <c r="H96" i="4"/>
  <c r="N96" i="4" s="1"/>
  <c r="N40" i="4"/>
  <c r="M46" i="4"/>
  <c r="H87" i="4"/>
  <c r="N87" i="4" s="1"/>
  <c r="N43" i="4"/>
  <c r="N109" i="4"/>
  <c r="N195" i="4"/>
  <c r="N138" i="4"/>
  <c r="N95" i="4"/>
  <c r="N99" i="4"/>
  <c r="N54" i="4"/>
  <c r="N137" i="4"/>
  <c r="N93" i="4"/>
  <c r="N194" i="4"/>
  <c r="N42" i="4"/>
  <c r="J104" i="4"/>
  <c r="M45" i="4"/>
  <c r="N47" i="4"/>
  <c r="N51" i="4"/>
  <c r="N98" i="4"/>
  <c r="N41" i="4"/>
  <c r="N91" i="4"/>
  <c r="N187" i="4"/>
  <c r="N90" i="4"/>
  <c r="N55" i="4"/>
  <c r="N108" i="4"/>
  <c r="N53" i="4"/>
  <c r="J31" i="4"/>
  <c r="J189" i="4"/>
  <c r="J193" i="4"/>
  <c r="L211" i="4"/>
  <c r="I14" i="5" s="1"/>
  <c r="J14" i="5" s="1"/>
  <c r="L133" i="4"/>
  <c r="I10" i="5" s="1"/>
  <c r="J10" i="5" s="1"/>
  <c r="J58" i="4"/>
  <c r="J213" i="4"/>
  <c r="J192" i="4"/>
  <c r="L81" i="4"/>
  <c r="I9" i="5" s="1"/>
  <c r="J9" i="5" s="1"/>
  <c r="J86" i="4"/>
  <c r="J135" i="4"/>
  <c r="L159" i="4"/>
  <c r="I11" i="5" s="1"/>
  <c r="J11" i="5" s="1"/>
  <c r="J36" i="4"/>
  <c r="J63" i="4"/>
  <c r="L185" i="4"/>
  <c r="I13" i="5" s="1"/>
  <c r="J13" i="5" s="1"/>
  <c r="J5" i="4"/>
  <c r="J29" i="4" s="1"/>
  <c r="G8" i="5" s="1"/>
  <c r="H8" i="5" s="1"/>
  <c r="J239" i="4"/>
  <c r="L237" i="4"/>
  <c r="I15" i="5" s="1"/>
  <c r="J15" i="5" s="1"/>
  <c r="J38" i="4"/>
  <c r="J215" i="4"/>
  <c r="J240" i="4"/>
  <c r="J107" i="4"/>
  <c r="J162" i="4"/>
  <c r="J185" i="4" s="1"/>
  <c r="G13" i="5" s="1"/>
  <c r="H13" i="5" s="1"/>
  <c r="J35" i="4"/>
  <c r="J69" i="4"/>
  <c r="J34" i="4"/>
  <c r="M56" i="4"/>
  <c r="J39" i="4"/>
  <c r="J84" i="4"/>
  <c r="J37" i="4"/>
  <c r="J159" i="4" l="1"/>
  <c r="G11" i="5" s="1"/>
  <c r="H11" i="5" s="1"/>
  <c r="I7" i="5"/>
  <c r="J7" i="5" s="1"/>
  <c r="J83" i="4"/>
  <c r="J133" i="4" s="1"/>
  <c r="G10" i="5" s="1"/>
  <c r="H10" i="5" s="1"/>
  <c r="H103" i="4"/>
  <c r="N103" i="4" s="1"/>
  <c r="J81" i="4"/>
  <c r="G9" i="5" s="1"/>
  <c r="H9" i="5" s="1"/>
  <c r="J263" i="4"/>
  <c r="G16" i="5" s="1"/>
  <c r="H16" i="5" s="1"/>
  <c r="I12" i="5"/>
  <c r="J12" i="5" s="1"/>
  <c r="J237" i="4"/>
  <c r="G15" i="5" s="1"/>
  <c r="H15" i="5" s="1"/>
  <c r="J190" i="4"/>
  <c r="J211" i="4" s="1"/>
  <c r="G14" i="5" s="1"/>
  <c r="H14" i="5" s="1"/>
  <c r="G12" i="5" l="1"/>
  <c r="H12" i="5" s="1"/>
  <c r="I6" i="5"/>
  <c r="J6" i="5" s="1"/>
  <c r="D11" i="6" s="1"/>
  <c r="G7" i="5"/>
  <c r="H7" i="5" s="1"/>
  <c r="G6" i="5" l="1"/>
  <c r="H6" i="5" s="1"/>
  <c r="G5" i="5" s="1"/>
  <c r="H5" i="5" s="1"/>
  <c r="H29" i="5" s="1"/>
  <c r="I5" i="5"/>
  <c r="J5" i="5" s="1"/>
  <c r="J29" i="5" s="1"/>
  <c r="D8" i="6"/>
  <c r="D9" i="6" s="1"/>
  <c r="M66" i="4"/>
  <c r="H66" i="4"/>
  <c r="N66" i="4" s="1"/>
  <c r="M67" i="4"/>
  <c r="H67" i="4"/>
  <c r="N67" i="4" s="1"/>
  <c r="M65" i="4"/>
  <c r="H65" i="4"/>
  <c r="N65" i="4" s="1"/>
  <c r="H59" i="4"/>
  <c r="N59" i="4" s="1"/>
  <c r="M59" i="4"/>
  <c r="M64" i="4"/>
  <c r="H64" i="4"/>
  <c r="N64" i="4" s="1"/>
  <c r="H60" i="4"/>
  <c r="N60" i="4" s="1"/>
  <c r="M60" i="4"/>
  <c r="M7" i="4"/>
  <c r="H7" i="4"/>
  <c r="N7" i="4" s="1"/>
  <c r="H62" i="4"/>
  <c r="N62" i="4" s="1"/>
  <c r="M62" i="4"/>
  <c r="H188" i="4"/>
  <c r="H102" i="4"/>
  <c r="N102" i="4" s="1"/>
  <c r="H101" i="4"/>
  <c r="N101" i="4" s="1"/>
  <c r="H214" i="4"/>
  <c r="N214" i="4" s="1"/>
  <c r="D10" i="6" l="1"/>
  <c r="D14" i="6"/>
  <c r="D16" i="6" s="1"/>
  <c r="D15" i="6"/>
  <c r="M69" i="4"/>
  <c r="H69" i="4"/>
  <c r="N69" i="4" s="1"/>
  <c r="H161" i="4"/>
  <c r="N188" i="4"/>
  <c r="M38" i="4"/>
  <c r="H38" i="4"/>
  <c r="N38" i="4" s="1"/>
  <c r="D30" i="6" l="1"/>
  <c r="D28" i="6"/>
  <c r="D12" i="6"/>
  <c r="D13" i="6"/>
  <c r="H136" i="4"/>
  <c r="N136" i="4" s="1"/>
  <c r="H191" i="4"/>
  <c r="N191" i="4" s="1"/>
  <c r="H61" i="4"/>
  <c r="N61" i="4" s="1"/>
  <c r="M61" i="4"/>
  <c r="H104" i="4"/>
  <c r="N104" i="4" s="1"/>
  <c r="H33" i="4"/>
  <c r="N33" i="4" s="1"/>
  <c r="M33" i="4"/>
  <c r="H105" i="4"/>
  <c r="N105" i="4" s="1"/>
  <c r="H106" i="4"/>
  <c r="N106" i="4" s="1"/>
  <c r="H37" i="4"/>
  <c r="N37" i="4" s="1"/>
  <c r="M37" i="4"/>
  <c r="H135" i="4"/>
  <c r="H213" i="4"/>
  <c r="M57" i="4"/>
  <c r="H57" i="4"/>
  <c r="N57" i="4" s="1"/>
  <c r="H240" i="4"/>
  <c r="N240" i="4" s="1"/>
  <c r="H192" i="4"/>
  <c r="N192" i="4" s="1"/>
  <c r="H39" i="4"/>
  <c r="N39" i="4" s="1"/>
  <c r="M39" i="4"/>
  <c r="H193" i="4"/>
  <c r="N193" i="4" s="1"/>
  <c r="H83" i="4"/>
  <c r="H6" i="4"/>
  <c r="N6" i="4" s="1"/>
  <c r="M6" i="4"/>
  <c r="H84" i="4"/>
  <c r="N84" i="4" s="1"/>
  <c r="M63" i="4"/>
  <c r="H63" i="4"/>
  <c r="N63" i="4" s="1"/>
  <c r="H5" i="4"/>
  <c r="M5" i="4"/>
  <c r="H215" i="4"/>
  <c r="N215" i="4" s="1"/>
  <c r="H107" i="4"/>
  <c r="N107" i="4" s="1"/>
  <c r="H239" i="4"/>
  <c r="M36" i="4"/>
  <c r="H36" i="4"/>
  <c r="N36" i="4" s="1"/>
  <c r="N161" i="4"/>
  <c r="H68" i="4"/>
  <c r="N68" i="4" s="1"/>
  <c r="M68" i="4"/>
  <c r="H35" i="4"/>
  <c r="N35" i="4" s="1"/>
  <c r="M35" i="4"/>
  <c r="H86" i="4"/>
  <c r="N86" i="4" s="1"/>
  <c r="H32" i="4"/>
  <c r="N32" i="4" s="1"/>
  <c r="M32" i="4"/>
  <c r="H58" i="4"/>
  <c r="N58" i="4" s="1"/>
  <c r="M58" i="4"/>
  <c r="M31" i="4"/>
  <c r="H31" i="4"/>
  <c r="H162" i="4"/>
  <c r="N162" i="4" s="1"/>
  <c r="H189" i="4"/>
  <c r="H85" i="4"/>
  <c r="N85" i="4" s="1"/>
  <c r="H185" i="4" l="1"/>
  <c r="E13" i="5" s="1"/>
  <c r="H190" i="4"/>
  <c r="N190" i="4" s="1"/>
  <c r="M34" i="4"/>
  <c r="H34" i="4"/>
  <c r="N34" i="4" s="1"/>
  <c r="H159" i="4"/>
  <c r="N135" i="4"/>
  <c r="N213" i="4"/>
  <c r="H237" i="4"/>
  <c r="N189" i="4"/>
  <c r="N239" i="4"/>
  <c r="H263" i="4"/>
  <c r="N31" i="4"/>
  <c r="H81" i="4"/>
  <c r="H133" i="4"/>
  <c r="N83" i="4"/>
  <c r="N5" i="4"/>
  <c r="H29" i="4"/>
  <c r="N185" i="4" l="1"/>
  <c r="E9" i="5"/>
  <c r="N81" i="4"/>
  <c r="K13" i="5"/>
  <c r="L13" i="5" s="1"/>
  <c r="F13" i="5"/>
  <c r="N29" i="4"/>
  <c r="E8" i="5"/>
  <c r="N133" i="4"/>
  <c r="E10" i="5"/>
  <c r="H211" i="4"/>
  <c r="E15" i="5"/>
  <c r="N237" i="4"/>
  <c r="E11" i="5"/>
  <c r="N159" i="4"/>
  <c r="N263" i="4"/>
  <c r="E16" i="5"/>
  <c r="K16" i="5" l="1"/>
  <c r="L16" i="5" s="1"/>
  <c r="F16" i="5"/>
  <c r="K9" i="5"/>
  <c r="L9" i="5" s="1"/>
  <c r="F9" i="5"/>
  <c r="K8" i="5"/>
  <c r="L8" i="5" s="1"/>
  <c r="F8" i="5"/>
  <c r="K15" i="5"/>
  <c r="L15" i="5" s="1"/>
  <c r="F15" i="5"/>
  <c r="K10" i="5"/>
  <c r="L10" i="5" s="1"/>
  <c r="F10" i="5"/>
  <c r="N211" i="4"/>
  <c r="E14" i="5"/>
  <c r="K11" i="5"/>
  <c r="L11" i="5" s="1"/>
  <c r="F11" i="5"/>
  <c r="F14" i="5" l="1"/>
  <c r="E12" i="5" s="1"/>
  <c r="K14" i="5"/>
  <c r="L14" i="5" s="1"/>
  <c r="E7" i="5"/>
  <c r="K12" i="5" l="1"/>
  <c r="L12" i="5" s="1"/>
  <c r="F12" i="5"/>
  <c r="K7" i="5"/>
  <c r="L7" i="5" s="1"/>
  <c r="F7" i="5"/>
  <c r="E6" i="5" l="1"/>
  <c r="F6" i="5" l="1"/>
  <c r="K6" i="5"/>
  <c r="L6" i="5" s="1"/>
  <c r="E5" i="5" l="1"/>
  <c r="F5" i="5" s="1"/>
  <c r="F29" i="5" s="1"/>
  <c r="L29" i="5" s="1"/>
  <c r="D4" i="6"/>
  <c r="K5" i="5" l="1"/>
  <c r="L5" i="5" s="1"/>
  <c r="D7" i="6"/>
  <c r="D20" i="6" l="1"/>
  <c r="D21" i="6"/>
  <c r="D19" i="6"/>
  <c r="D18" i="6"/>
  <c r="D23" i="6" l="1"/>
  <c r="D24" i="6" l="1"/>
  <c r="D25" i="6" l="1"/>
  <c r="D26" i="6" s="1"/>
  <c r="D27" i="6" l="1"/>
  <c r="D31" i="6" s="1"/>
  <c r="D34" i="6" s="1"/>
  <c r="D35" i="6" s="1"/>
  <c r="H2" i="6" s="1"/>
  <c r="F2" i="6" l="1"/>
</calcChain>
</file>

<file path=xl/sharedStrings.xml><?xml version="1.0" encoding="utf-8"?>
<sst xmlns="http://schemas.openxmlformats.org/spreadsheetml/2006/main" count="635" uniqueCount="295">
  <si>
    <t>집   계   표</t>
  </si>
  <si>
    <t>공종</t>
  </si>
  <si>
    <t>품          명</t>
  </si>
  <si>
    <t>규       격</t>
  </si>
  <si>
    <t>단위</t>
  </si>
  <si>
    <t>수량</t>
  </si>
  <si>
    <t>재  료  비</t>
  </si>
  <si>
    <t>단가</t>
  </si>
  <si>
    <t>금액</t>
  </si>
  <si>
    <t>노  무  비</t>
  </si>
  <si>
    <t>경    비</t>
  </si>
  <si>
    <t>합    계</t>
  </si>
  <si>
    <t>비고</t>
  </si>
  <si>
    <t>01  기계설비공사</t>
  </si>
  <si>
    <t>01</t>
  </si>
  <si>
    <t>0101  병동부</t>
  </si>
  <si>
    <t>0101</t>
  </si>
  <si>
    <t>010102  위생배관공사</t>
  </si>
  <si>
    <t>010102</t>
  </si>
  <si>
    <t>01010201  위생기구설치공사</t>
  </si>
  <si>
    <t>01010201</t>
  </si>
  <si>
    <t>01010202  급수급탕배관공사</t>
  </si>
  <si>
    <t>01010202</t>
  </si>
  <si>
    <t>01010203  오배수배관공사</t>
  </si>
  <si>
    <t>01010203</t>
  </si>
  <si>
    <t>010103  환기덕트설치공사</t>
  </si>
  <si>
    <t>010103</t>
  </si>
  <si>
    <t>010104  철거공사</t>
  </si>
  <si>
    <t>010104</t>
  </si>
  <si>
    <t>01010401  위생기구철거공사</t>
  </si>
  <si>
    <t>01010401</t>
  </si>
  <si>
    <t>01010402  급수급탕배관철거공사</t>
  </si>
  <si>
    <t>01010402</t>
  </si>
  <si>
    <t>01010403  오배수배관철거공사</t>
  </si>
  <si>
    <t>01010403</t>
  </si>
  <si>
    <t>01010404  환기덕트철거공사</t>
  </si>
  <si>
    <t>01010404</t>
  </si>
  <si>
    <t>[ 합                  계 ]</t>
  </si>
  <si>
    <t>품          명</t>
    <phoneticPr fontId="1" type="noConversion"/>
  </si>
  <si>
    <t>End Of File(Ver 6.0)</t>
  </si>
  <si>
    <t>마지막열은 지우지 마시오</t>
  </si>
  <si>
    <t>코드</t>
  </si>
  <si>
    <t>56958000001</t>
  </si>
  <si>
    <t>씽크혼합수전</t>
  </si>
  <si>
    <t/>
  </si>
  <si>
    <t>EA</t>
  </si>
  <si>
    <t>56958000022</t>
  </si>
  <si>
    <t>오물처리기</t>
  </si>
  <si>
    <t>S-123F</t>
  </si>
  <si>
    <t>SET</t>
  </si>
  <si>
    <t>56958000020</t>
  </si>
  <si>
    <t>걸레수채</t>
  </si>
  <si>
    <t>S-124F</t>
  </si>
  <si>
    <t>[ 합           계 ]</t>
  </si>
  <si>
    <t>56941820071</t>
  </si>
  <si>
    <t>동및동합금관</t>
  </si>
  <si>
    <t>동관(L-TYPE),D15</t>
  </si>
  <si>
    <t>M</t>
  </si>
  <si>
    <t>56941820072</t>
  </si>
  <si>
    <t>동관(L-TYPE),D20</t>
  </si>
  <si>
    <t>56941820073</t>
  </si>
  <si>
    <t>동관(L-TYPE),D25</t>
  </si>
  <si>
    <t>56940840100</t>
  </si>
  <si>
    <t>아티론보온</t>
  </si>
  <si>
    <t>5TxD15</t>
  </si>
  <si>
    <t>56940840101</t>
  </si>
  <si>
    <t>5TxD20</t>
  </si>
  <si>
    <t>56940840102</t>
  </si>
  <si>
    <t>5TxD25</t>
  </si>
  <si>
    <t>56940850181</t>
  </si>
  <si>
    <t>관보온(고무발포,동관용)</t>
  </si>
  <si>
    <t>25TxD15</t>
  </si>
  <si>
    <t>56940850182</t>
  </si>
  <si>
    <t>25TxD20</t>
  </si>
  <si>
    <t>56940850183</t>
  </si>
  <si>
    <t>25TxD25</t>
  </si>
  <si>
    <t>47301018301</t>
  </si>
  <si>
    <t>동관이음쇠</t>
  </si>
  <si>
    <t>동엘보 D15</t>
  </si>
  <si>
    <t>47301018302</t>
  </si>
  <si>
    <t>동엘보 D20</t>
  </si>
  <si>
    <t>47301018303</t>
  </si>
  <si>
    <t>동엘보 D25</t>
  </si>
  <si>
    <t>47301018353</t>
  </si>
  <si>
    <t>수전엘보 (C*F) D25</t>
  </si>
  <si>
    <t>47301017311</t>
  </si>
  <si>
    <t>동땜티이 (C*F) D15</t>
  </si>
  <si>
    <t>47301017312</t>
  </si>
  <si>
    <t>동땜티이 (C*F) D20</t>
  </si>
  <si>
    <t>47301018420</t>
  </si>
  <si>
    <t>동소켓 D15</t>
  </si>
  <si>
    <t>47301018421</t>
  </si>
  <si>
    <t>동소켓 D20</t>
  </si>
  <si>
    <t>47301018422</t>
  </si>
  <si>
    <t>동소켓 D25</t>
  </si>
  <si>
    <t>47301018451</t>
  </si>
  <si>
    <t>동캡 D15</t>
  </si>
  <si>
    <t>47301018452</t>
  </si>
  <si>
    <t>동캡 D20</t>
  </si>
  <si>
    <t>47301018488</t>
  </si>
  <si>
    <t>동유니온 (C*M) D20</t>
  </si>
  <si>
    <t>47301018489</t>
  </si>
  <si>
    <t>동유니온 (C*M) D25</t>
  </si>
  <si>
    <t>47301018490</t>
  </si>
  <si>
    <t>동유니온 (C*M) D32</t>
  </si>
  <si>
    <t>47301017322</t>
  </si>
  <si>
    <t>황동아답타 (C*M) D20</t>
  </si>
  <si>
    <t>47301017323</t>
  </si>
  <si>
    <t>황동아답타 (C*M) D25</t>
  </si>
  <si>
    <t>47301017324</t>
  </si>
  <si>
    <t>황동아답타 (C*M) D32</t>
  </si>
  <si>
    <t>56940140010</t>
  </si>
  <si>
    <t>동관용접</t>
  </si>
  <si>
    <t>D15</t>
  </si>
  <si>
    <t>개소</t>
  </si>
  <si>
    <t>56940140020</t>
  </si>
  <si>
    <t>D20</t>
  </si>
  <si>
    <t>56940140030</t>
  </si>
  <si>
    <t>D25</t>
  </si>
  <si>
    <t>56940140040</t>
  </si>
  <si>
    <t>D32</t>
  </si>
  <si>
    <t>56941840032</t>
  </si>
  <si>
    <t>청동게이트밸브</t>
  </si>
  <si>
    <t>D 20  (10KG)</t>
  </si>
  <si>
    <t>56941840033</t>
  </si>
  <si>
    <t>D 25  (10KG)</t>
  </si>
  <si>
    <t>56941840034</t>
  </si>
  <si>
    <t>D 32  (10KG)</t>
  </si>
  <si>
    <t>56940520010</t>
  </si>
  <si>
    <t>절연행가(달대볼트)</t>
  </si>
  <si>
    <t>56940520020</t>
  </si>
  <si>
    <t>56940520030</t>
  </si>
  <si>
    <t>56942000220</t>
  </si>
  <si>
    <t>코아드릴(바닥)(150mm)</t>
  </si>
  <si>
    <t>56942000221</t>
  </si>
  <si>
    <t>56942000222</t>
  </si>
  <si>
    <t>56941820411</t>
  </si>
  <si>
    <t>일반용경질염화비닐관(SDR13.6)</t>
  </si>
  <si>
    <t>PVC관(VG1,DRF),D35</t>
  </si>
  <si>
    <t>56941820413</t>
  </si>
  <si>
    <t>PVC관(VG1,DRF),D50</t>
  </si>
  <si>
    <t>56941820414</t>
  </si>
  <si>
    <t>일반용경질염화비닐관(SDR 17)</t>
  </si>
  <si>
    <t>PVC관(VG1,DRF),D75</t>
  </si>
  <si>
    <t>56941820415</t>
  </si>
  <si>
    <t>PVC관(VG1,DRF),D100</t>
  </si>
  <si>
    <t>47301148650</t>
  </si>
  <si>
    <t>배수용경질염화비닐이음관</t>
  </si>
  <si>
    <t>90'단곡관(DRF) D35</t>
  </si>
  <si>
    <t>47301148652</t>
  </si>
  <si>
    <t>90'단곡관(DRF) D50</t>
  </si>
  <si>
    <t>47301148653</t>
  </si>
  <si>
    <t>90'단곡관(DRF) D75</t>
  </si>
  <si>
    <t>47301148654</t>
  </si>
  <si>
    <t>90'단곡관(DRF) D100</t>
  </si>
  <si>
    <t>47301148659</t>
  </si>
  <si>
    <t>45'단곡관(DRF) D50</t>
  </si>
  <si>
    <t>47301148660</t>
  </si>
  <si>
    <t>45'단곡관(DRF) D75</t>
  </si>
  <si>
    <t>47301148661</t>
  </si>
  <si>
    <t>45'단곡관(DRF) D100</t>
  </si>
  <si>
    <t>47301148670</t>
  </si>
  <si>
    <t>Y관(DRF) D75x75</t>
  </si>
  <si>
    <t>47301148671</t>
  </si>
  <si>
    <t>Y관(DRF) D100x50</t>
  </si>
  <si>
    <t>47301148693</t>
  </si>
  <si>
    <t>C-Y관(DRF) D75x50</t>
  </si>
  <si>
    <t>47301148697</t>
  </si>
  <si>
    <t>C-Y관(DRF) D100x100</t>
  </si>
  <si>
    <t>47301148715</t>
  </si>
  <si>
    <t>소켓(DRF) D75</t>
  </si>
  <si>
    <t>47301148716</t>
  </si>
  <si>
    <t>소켓(DRF) D100</t>
  </si>
  <si>
    <t>47301148718</t>
  </si>
  <si>
    <t>이경소켓(DRF) D50x35</t>
  </si>
  <si>
    <t>56940510060</t>
  </si>
  <si>
    <t>일반행거(달대볼트)</t>
  </si>
  <si>
    <t>D50</t>
  </si>
  <si>
    <t>56940510080</t>
  </si>
  <si>
    <t>D80</t>
  </si>
  <si>
    <t>56940510090</t>
  </si>
  <si>
    <t>D100</t>
  </si>
  <si>
    <t>56942000223</t>
  </si>
  <si>
    <t>56942000225</t>
  </si>
  <si>
    <t>56942000227</t>
  </si>
  <si>
    <t>56942000228</t>
  </si>
  <si>
    <t>47301149048</t>
  </si>
  <si>
    <t>성형스리브 D100</t>
  </si>
  <si>
    <t>47301148939</t>
  </si>
  <si>
    <t>청소씽크스리브 D75</t>
  </si>
  <si>
    <t>47301148940</t>
  </si>
  <si>
    <t>세면기스리브 D35</t>
  </si>
  <si>
    <t>47301148944</t>
  </si>
  <si>
    <t>씽크스리브 D50</t>
  </si>
  <si>
    <t>56958000002</t>
  </si>
  <si>
    <t>디퓨저</t>
  </si>
  <si>
    <t>사각, D200, AL</t>
  </si>
  <si>
    <t>56941890035</t>
  </si>
  <si>
    <t>후렉시블덕트호스(비보온)</t>
  </si>
  <si>
    <t>D200</t>
  </si>
  <si>
    <t>53300527216</t>
  </si>
  <si>
    <t>스텐밴드</t>
  </si>
  <si>
    <t>53300537013</t>
  </si>
  <si>
    <t>SPIN IN</t>
  </si>
  <si>
    <t>56958000023</t>
  </si>
  <si>
    <t>철거</t>
  </si>
  <si>
    <t>56958000024</t>
  </si>
  <si>
    <t>청소씽크</t>
  </si>
  <si>
    <t>47303009001</t>
  </si>
  <si>
    <t>고동</t>
  </si>
  <si>
    <t>Kg</t>
  </si>
  <si>
    <t>56958000010</t>
  </si>
  <si>
    <t>동관철거-인건비</t>
  </si>
  <si>
    <t>56958000011</t>
  </si>
  <si>
    <t>56958000012</t>
  </si>
  <si>
    <t>56958000013</t>
  </si>
  <si>
    <t>보온철거(아티론)-인건비</t>
  </si>
  <si>
    <t>50T이하 D15</t>
  </si>
  <si>
    <t>56958000014</t>
  </si>
  <si>
    <t>50T이하 D20</t>
  </si>
  <si>
    <t>56958000015</t>
  </si>
  <si>
    <t>50T이하 D25</t>
  </si>
  <si>
    <t>56100117031</t>
  </si>
  <si>
    <t>폐기물수수료</t>
  </si>
  <si>
    <t>TON</t>
  </si>
  <si>
    <t>56100117032</t>
  </si>
  <si>
    <t>폐기물수집운반기본운임료</t>
  </si>
  <si>
    <t>56958000007</t>
  </si>
  <si>
    <t>강관철거-인건비</t>
  </si>
  <si>
    <t>56958000008</t>
  </si>
  <si>
    <t>56958000009</t>
  </si>
  <si>
    <t>56958000021</t>
  </si>
  <si>
    <t>디퓨져(철거)</t>
  </si>
  <si>
    <t>56958000025</t>
  </si>
  <si>
    <t>플렉시블덕트(철거)</t>
  </si>
  <si>
    <t>A,B행과 마지막열은 지우지 마시오</t>
  </si>
  <si>
    <t>노무비</t>
  </si>
  <si>
    <t>공  사  원  가  계  산  서</t>
  </si>
  <si>
    <t>비                      목</t>
  </si>
  <si>
    <t>금                  액</t>
  </si>
  <si>
    <t>구          성          비</t>
  </si>
  <si>
    <t>비               고</t>
  </si>
  <si>
    <t>순
공
사
원
가</t>
  </si>
  <si>
    <t>재
료
비</t>
  </si>
  <si>
    <t>직  접  재  료  비</t>
  </si>
  <si>
    <t>간  접  재  료  비</t>
  </si>
  <si>
    <t>작업설, 부산물(△)</t>
  </si>
  <si>
    <t>[ 소          계 ]</t>
  </si>
  <si>
    <t>직  접  노  무  비</t>
  </si>
  <si>
    <t>간  접  노  무  비</t>
  </si>
  <si>
    <t>기   계    경   비</t>
  </si>
  <si>
    <t>산  재  보  험  료</t>
  </si>
  <si>
    <t xml:space="preserve"> 노무비 * 3.56%</t>
    <phoneticPr fontId="10" type="noConversion"/>
  </si>
  <si>
    <t>고  용  보  험  료</t>
  </si>
  <si>
    <t xml:space="preserve"> 노무비 * 1.01%</t>
    <phoneticPr fontId="10" type="noConversion"/>
  </si>
  <si>
    <t>건  강  보  험  료</t>
  </si>
  <si>
    <t xml:space="preserve"> 직접노무비 * 3.595%</t>
    <phoneticPr fontId="10" type="noConversion"/>
  </si>
  <si>
    <t>연  금  보  험  료</t>
  </si>
  <si>
    <t xml:space="preserve"> 직접노무비 * 4.75%</t>
    <phoneticPr fontId="10" type="noConversion"/>
  </si>
  <si>
    <t>노인장기요양보험료</t>
  </si>
  <si>
    <t xml:space="preserve"> 건강보험료 * 13.14%</t>
    <phoneticPr fontId="10" type="noConversion"/>
  </si>
  <si>
    <t>퇴 직 공 제 부금비</t>
  </si>
  <si>
    <t xml:space="preserve"> 직접노무비 * 2.3%</t>
  </si>
  <si>
    <t>안  전  관  리  비</t>
  </si>
  <si>
    <t>기   타    경   비</t>
  </si>
  <si>
    <t>환  경  보  전  비</t>
  </si>
  <si>
    <t>공사이행보증수수료</t>
  </si>
  <si>
    <t>건 설 하 도 급 대 금            지급보증서발급수수료</t>
  </si>
  <si>
    <t>(재료비+직노+기계경비) * 0.081%</t>
    <phoneticPr fontId="10" type="noConversion"/>
  </si>
  <si>
    <t>계</t>
  </si>
  <si>
    <t>일    반    관    리    비</t>
  </si>
  <si>
    <t xml:space="preserve"> 계 * 8.0%</t>
    <phoneticPr fontId="10" type="noConversion"/>
  </si>
  <si>
    <t>이                      윤</t>
  </si>
  <si>
    <t>공      급      가      액</t>
  </si>
  <si>
    <t>고                  재</t>
    <phoneticPr fontId="10" type="noConversion"/>
  </si>
  <si>
    <t>부    가    가    치    세</t>
  </si>
  <si>
    <t>10%</t>
    <phoneticPr fontId="10" type="noConversion"/>
  </si>
  <si>
    <t>관    급    자    관    급</t>
  </si>
  <si>
    <t>도    급    자    관    급</t>
  </si>
  <si>
    <t>도          급          액</t>
  </si>
  <si>
    <t>총      공      사      비</t>
  </si>
  <si>
    <t>천원미만 절사</t>
  </si>
  <si>
    <t>(재료비+직노) * 3.11%</t>
    <phoneticPr fontId="10" type="noConversion"/>
  </si>
  <si>
    <t xml:space="preserve"> 직접노무비 * 17.5%</t>
    <phoneticPr fontId="10" type="noConversion"/>
  </si>
  <si>
    <t>(직접공사비) * 0.0108%)*1년</t>
    <phoneticPr fontId="10" type="noConversion"/>
  </si>
  <si>
    <t>노무비 * 0.006%</t>
    <phoneticPr fontId="7" type="noConversion"/>
  </si>
  <si>
    <t>노무비 * 0.09&amp;</t>
    <phoneticPr fontId="7" type="noConversion"/>
  </si>
  <si>
    <t>석    면    분    담    금</t>
    <phoneticPr fontId="7" type="noConversion"/>
  </si>
  <si>
    <t>입  금  채  권  부  담  금</t>
    <phoneticPr fontId="10" type="noConversion"/>
  </si>
  <si>
    <t>(재료비+노무비) * 5.0%</t>
    <phoneticPr fontId="10" type="noConversion"/>
  </si>
  <si>
    <t>(노무비+경비+일반관리비) * 15%</t>
    <phoneticPr fontId="7" type="noConversion"/>
  </si>
  <si>
    <t>(재료비+직노+기계경비) * 0.3%</t>
    <phoneticPr fontId="10" type="noConversion"/>
  </si>
  <si>
    <t>경
비</t>
    <phoneticPr fontId="7" type="noConversion"/>
  </si>
  <si>
    <t>제비율</t>
    <phoneticPr fontId="10" type="noConversion"/>
  </si>
  <si>
    <t>공사명 : 병동 오물처리실 보수공사</t>
    <phoneticPr fontId="1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</si>
</sst>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#,##0_ "/>
    <numFmt numFmtId="177" formatCode="#,##0_ ;[Red]\-#,##0\ "/>
    <numFmt numFmtId="178" formatCode="&quot;(￦ &quot;#,##0&quot; 원)&quot;"/>
    <numFmt numFmtId="179" formatCode="0.000%"/>
    <numFmt numFmtId="180" formatCode="0.0%"/>
    <numFmt numFmtId="181" formatCode="#,##0.000_ ;[Red]\-#,##0.000\ "/>
    <numFmt numFmtId="182" formatCode="0.0000%"/>
  </numFmts>
  <fonts count="19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u/>
      <sz val="14"/>
      <color theme="1"/>
      <name val="맑은 고딕"/>
      <family val="3"/>
      <charset val="129"/>
      <scheme val="minor"/>
    </font>
    <font>
      <sz val="11"/>
      <color rgb="FF000000"/>
      <name val="돋움"/>
      <family val="3"/>
      <charset val="129"/>
    </font>
    <font>
      <b/>
      <u/>
      <sz val="18"/>
      <color rgb="FF000000"/>
      <name val="돋움체"/>
      <family val="3"/>
      <charset val="129"/>
    </font>
    <font>
      <sz val="8"/>
      <name val="맑은 고딕"/>
      <family val="3"/>
      <charset val="129"/>
      <scheme val="minor"/>
    </font>
    <font>
      <u/>
      <sz val="10"/>
      <color rgb="FF000000"/>
      <name val="돋움체"/>
      <family val="3"/>
      <charset val="129"/>
    </font>
    <font>
      <b/>
      <sz val="12"/>
      <color rgb="FF000000"/>
      <name val="돋움체"/>
      <family val="3"/>
      <charset val="129"/>
    </font>
    <font>
      <sz val="8"/>
      <name val="맑은 고딕"/>
      <family val="2"/>
      <charset val="129"/>
      <scheme val="minor"/>
    </font>
    <font>
      <b/>
      <sz val="11"/>
      <color rgb="FF000000"/>
      <name val="돋움체"/>
      <family val="3"/>
      <charset val="129"/>
    </font>
    <font>
      <sz val="10"/>
      <color rgb="FF000000"/>
      <name val="돋움체"/>
      <family val="3"/>
      <charset val="129"/>
    </font>
    <font>
      <sz val="11"/>
      <color rgb="FF000000"/>
      <name val="돋움체"/>
      <family val="3"/>
      <charset val="129"/>
    </font>
    <font>
      <sz val="11"/>
      <color rgb="FFFF0000"/>
      <name val="돋움체"/>
      <family val="3"/>
      <charset val="129"/>
    </font>
    <font>
      <sz val="12"/>
      <color rgb="FF000000"/>
      <name val="돋움체"/>
      <family val="3"/>
      <charset val="129"/>
    </font>
    <font>
      <sz val="11"/>
      <color theme="1"/>
      <name val="돋움체"/>
      <family val="3"/>
      <charset val="129"/>
    </font>
    <font>
      <sz val="12"/>
      <color theme="1"/>
      <name val="돋움체"/>
      <family val="3"/>
      <charset val="129"/>
    </font>
    <font>
      <sz val="10"/>
      <color theme="1"/>
      <name val="돋움체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rgb="FFFFFFCC"/>
        <bgColor indexed="64"/>
      </patternFill>
    </fill>
  </fills>
  <borders count="4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5" fillId="0" borderId="0"/>
    <xf numFmtId="0" fontId="5" fillId="0" borderId="0">
      <alignment vertical="center"/>
    </xf>
    <xf numFmtId="9" fontId="5" fillId="0" borderId="0">
      <alignment vertical="center"/>
    </xf>
  </cellStyleXfs>
  <cellXfs count="119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1" xfId="0" applyFont="1" applyBorder="1" applyAlignment="1">
      <alignment horizontal="center" vertical="center"/>
    </xf>
    <xf numFmtId="176" fontId="0" fillId="0" borderId="1" xfId="0" quotePrefix="1" applyNumberFormat="1" applyFont="1" applyBorder="1" applyAlignment="1">
      <alignment vertical="center"/>
    </xf>
    <xf numFmtId="176" fontId="0" fillId="0" borderId="1" xfId="0" applyNumberFormat="1" applyFont="1" applyBorder="1" applyAlignment="1">
      <alignment vertical="center"/>
    </xf>
    <xf numFmtId="176" fontId="3" fillId="0" borderId="1" xfId="0" applyNumberFormat="1" applyFont="1" applyBorder="1" applyAlignment="1">
      <alignment horizontal="center" vertical="center"/>
    </xf>
    <xf numFmtId="176" fontId="0" fillId="0" borderId="1" xfId="0" applyNumberFormat="1" applyBorder="1" applyAlignment="1">
      <alignment vertical="center"/>
    </xf>
    <xf numFmtId="176" fontId="2" fillId="2" borderId="1" xfId="0" applyNumberFormat="1" applyFont="1" applyFill="1" applyBorder="1" applyAlignment="1">
      <alignment vertical="center"/>
    </xf>
    <xf numFmtId="176" fontId="0" fillId="0" borderId="1" xfId="0" quotePrefix="1" applyNumberFormat="1" applyBorder="1" applyAlignment="1">
      <alignment vertical="center"/>
    </xf>
    <xf numFmtId="0" fontId="2" fillId="2" borderId="1" xfId="0" applyNumberFormat="1" applyFont="1" applyFill="1" applyBorder="1" applyAlignment="1">
      <alignment vertical="center"/>
    </xf>
    <xf numFmtId="177" fontId="8" fillId="0" borderId="0" xfId="1" applyNumberFormat="1" applyFont="1" applyAlignment="1">
      <alignment vertical="center"/>
    </xf>
    <xf numFmtId="177" fontId="9" fillId="0" borderId="2" xfId="1" applyNumberFormat="1" applyFont="1" applyBorder="1" applyAlignment="1">
      <alignment horizontal="left" vertical="center" shrinkToFit="1"/>
    </xf>
    <xf numFmtId="0" fontId="11" fillId="0" borderId="2" xfId="2" applyFont="1" applyBorder="1" applyAlignment="1">
      <alignment horizontal="left" vertical="center" shrinkToFit="1"/>
    </xf>
    <xf numFmtId="178" fontId="12" fillId="0" borderId="0" xfId="1" applyNumberFormat="1" applyFont="1" applyAlignment="1">
      <alignment vertical="center" shrinkToFit="1"/>
    </xf>
    <xf numFmtId="177" fontId="12" fillId="0" borderId="0" xfId="1" applyNumberFormat="1" applyFont="1" applyAlignment="1">
      <alignment vertical="center" shrinkToFit="1"/>
    </xf>
    <xf numFmtId="177" fontId="13" fillId="0" borderId="6" xfId="1" applyNumberFormat="1" applyFont="1" applyBorder="1" applyAlignment="1">
      <alignment horizontal="center" vertical="center"/>
    </xf>
    <xf numFmtId="177" fontId="14" fillId="3" borderId="7" xfId="1" applyNumberFormat="1" applyFont="1" applyFill="1" applyBorder="1" applyAlignment="1">
      <alignment horizontal="center" vertical="center"/>
    </xf>
    <xf numFmtId="177" fontId="13" fillId="0" borderId="8" xfId="1" applyNumberFormat="1" applyFont="1" applyBorder="1" applyAlignment="1">
      <alignment horizontal="center" vertical="center"/>
    </xf>
    <xf numFmtId="177" fontId="12" fillId="0" borderId="0" xfId="1" applyNumberFormat="1" applyFont="1" applyAlignment="1">
      <alignment horizontal="center" vertical="center"/>
    </xf>
    <xf numFmtId="177" fontId="13" fillId="0" borderId="11" xfId="1" applyNumberFormat="1" applyFont="1" applyBorder="1" applyAlignment="1">
      <alignment horizontal="center" vertical="center"/>
    </xf>
    <xf numFmtId="177" fontId="15" fillId="0" borderId="11" xfId="1" applyNumberFormat="1" applyFont="1" applyFill="1" applyBorder="1" applyAlignment="1">
      <alignment vertical="center"/>
    </xf>
    <xf numFmtId="179" fontId="15" fillId="3" borderId="12" xfId="1" applyNumberFormat="1" applyFont="1" applyFill="1" applyBorder="1" applyAlignment="1">
      <alignment vertical="center"/>
    </xf>
    <xf numFmtId="177" fontId="13" fillId="0" borderId="14" xfId="1" applyNumberFormat="1" applyFont="1" applyBorder="1" applyAlignment="1">
      <alignment horizontal="center" vertical="center"/>
    </xf>
    <xf numFmtId="177" fontId="12" fillId="0" borderId="0" xfId="1" applyNumberFormat="1" applyFont="1" applyAlignment="1">
      <alignment vertical="center"/>
    </xf>
    <xf numFmtId="177" fontId="16" fillId="0" borderId="17" xfId="1" applyNumberFormat="1" applyFont="1" applyBorder="1" applyAlignment="1">
      <alignment horizontal="center" vertical="center"/>
    </xf>
    <xf numFmtId="177" fontId="17" fillId="0" borderId="17" xfId="1" applyNumberFormat="1" applyFont="1" applyFill="1" applyBorder="1" applyAlignment="1">
      <alignment vertical="center"/>
    </xf>
    <xf numFmtId="179" fontId="17" fillId="3" borderId="18" xfId="1" applyNumberFormat="1" applyFont="1" applyFill="1" applyBorder="1" applyAlignment="1">
      <alignment vertical="center"/>
    </xf>
    <xf numFmtId="177" fontId="16" fillId="0" borderId="20" xfId="1" applyNumberFormat="1" applyFont="1" applyBorder="1" applyAlignment="1">
      <alignment vertical="center"/>
    </xf>
    <xf numFmtId="177" fontId="18" fillId="0" borderId="0" xfId="1" applyNumberFormat="1" applyFont="1" applyAlignment="1">
      <alignment vertical="center"/>
    </xf>
    <xf numFmtId="176" fontId="17" fillId="0" borderId="17" xfId="1" applyNumberFormat="1" applyFont="1" applyFill="1" applyBorder="1" applyAlignment="1">
      <alignment vertical="center"/>
    </xf>
    <xf numFmtId="177" fontId="16" fillId="0" borderId="10" xfId="1" applyNumberFormat="1" applyFont="1" applyBorder="1" applyAlignment="1">
      <alignment horizontal="center" vertical="center"/>
    </xf>
    <xf numFmtId="177" fontId="17" fillId="0" borderId="10" xfId="1" applyNumberFormat="1" applyFont="1" applyFill="1" applyBorder="1" applyAlignment="1">
      <alignment vertical="center"/>
    </xf>
    <xf numFmtId="179" fontId="17" fillId="3" borderId="21" xfId="1" applyNumberFormat="1" applyFont="1" applyFill="1" applyBorder="1" applyAlignment="1">
      <alignment vertical="center"/>
    </xf>
    <xf numFmtId="177" fontId="16" fillId="0" borderId="23" xfId="1" applyNumberFormat="1" applyFont="1" applyBorder="1" applyAlignment="1">
      <alignment vertical="center"/>
    </xf>
    <xf numFmtId="177" fontId="16" fillId="0" borderId="24" xfId="1" applyNumberFormat="1" applyFont="1" applyBorder="1" applyAlignment="1">
      <alignment horizontal="center" vertical="center"/>
    </xf>
    <xf numFmtId="177" fontId="17" fillId="0" borderId="24" xfId="1" applyNumberFormat="1" applyFont="1" applyFill="1" applyBorder="1" applyAlignment="1">
      <alignment vertical="center"/>
    </xf>
    <xf numFmtId="179" fontId="17" fillId="3" borderId="25" xfId="1" applyNumberFormat="1" applyFont="1" applyFill="1" applyBorder="1" applyAlignment="1">
      <alignment vertical="center"/>
    </xf>
    <xf numFmtId="177" fontId="16" fillId="0" borderId="27" xfId="1" applyNumberFormat="1" applyFont="1" applyBorder="1" applyAlignment="1">
      <alignment vertical="center"/>
    </xf>
    <xf numFmtId="180" fontId="17" fillId="3" borderId="18" xfId="1" applyNumberFormat="1" applyFont="1" applyFill="1" applyBorder="1" applyAlignment="1">
      <alignment vertical="center"/>
    </xf>
    <xf numFmtId="177" fontId="17" fillId="0" borderId="17" xfId="1" applyNumberFormat="1" applyFont="1" applyBorder="1" applyAlignment="1">
      <alignment vertical="center"/>
    </xf>
    <xf numFmtId="10" fontId="17" fillId="3" borderId="18" xfId="1" applyNumberFormat="1" applyFont="1" applyFill="1" applyBorder="1" applyAlignment="1">
      <alignment vertical="center"/>
    </xf>
    <xf numFmtId="177" fontId="16" fillId="0" borderId="0" xfId="1" applyNumberFormat="1" applyFont="1" applyAlignment="1">
      <alignment vertical="center"/>
    </xf>
    <xf numFmtId="181" fontId="16" fillId="0" borderId="20" xfId="1" applyNumberFormat="1" applyFont="1" applyBorder="1" applyAlignment="1">
      <alignment vertical="center"/>
    </xf>
    <xf numFmtId="177" fontId="16" fillId="0" borderId="0" xfId="1" applyNumberFormat="1" applyFont="1" applyAlignment="1">
      <alignment horizontal="center" vertical="center"/>
    </xf>
    <xf numFmtId="182" fontId="17" fillId="3" borderId="18" xfId="1" applyNumberFormat="1" applyFont="1" applyFill="1" applyBorder="1" applyAlignment="1">
      <alignment vertical="center"/>
    </xf>
    <xf numFmtId="177" fontId="18" fillId="0" borderId="0" xfId="1" applyNumberFormat="1" applyFont="1" applyAlignment="1">
      <alignment horizontal="center" vertical="center" wrapText="1"/>
    </xf>
    <xf numFmtId="177" fontId="17" fillId="0" borderId="10" xfId="1" applyNumberFormat="1" applyFont="1" applyBorder="1" applyAlignment="1">
      <alignment vertical="center"/>
    </xf>
    <xf numFmtId="10" fontId="17" fillId="3" borderId="21" xfId="1" applyNumberFormat="1" applyFont="1" applyFill="1" applyBorder="1" applyAlignment="1">
      <alignment vertical="center"/>
    </xf>
    <xf numFmtId="177" fontId="17" fillId="0" borderId="16" xfId="1" applyNumberFormat="1" applyFont="1" applyBorder="1" applyAlignment="1">
      <alignment vertical="center"/>
    </xf>
    <xf numFmtId="10" fontId="17" fillId="3" borderId="30" xfId="1" applyNumberFormat="1" applyFont="1" applyFill="1" applyBorder="1" applyAlignment="1">
      <alignment vertical="center"/>
    </xf>
    <xf numFmtId="177" fontId="16" fillId="0" borderId="32" xfId="1" applyNumberFormat="1" applyFont="1" applyBorder="1" applyAlignment="1">
      <alignment vertical="center"/>
    </xf>
    <xf numFmtId="177" fontId="16" fillId="0" borderId="31" xfId="1" applyNumberFormat="1" applyFont="1" applyBorder="1" applyAlignment="1">
      <alignment horizontal="left" vertical="center"/>
    </xf>
    <xf numFmtId="177" fontId="16" fillId="0" borderId="30" xfId="1" quotePrefix="1" applyNumberFormat="1" applyFont="1" applyBorder="1" applyAlignment="1">
      <alignment horizontal="left" vertical="center"/>
    </xf>
    <xf numFmtId="177" fontId="16" fillId="0" borderId="31" xfId="1" quotePrefix="1" applyNumberFormat="1" applyFont="1" applyBorder="1" applyAlignment="1">
      <alignment horizontal="left" vertical="center"/>
    </xf>
    <xf numFmtId="177" fontId="17" fillId="0" borderId="36" xfId="1" applyNumberFormat="1" applyFont="1" applyBorder="1" applyAlignment="1">
      <alignment vertical="center"/>
    </xf>
    <xf numFmtId="10" fontId="17" fillId="3" borderId="37" xfId="1" applyNumberFormat="1" applyFont="1" applyFill="1" applyBorder="1" applyAlignment="1">
      <alignment vertical="center"/>
    </xf>
    <xf numFmtId="177" fontId="16" fillId="0" borderId="39" xfId="1" applyNumberFormat="1" applyFont="1" applyBorder="1" applyAlignment="1">
      <alignment vertical="center"/>
    </xf>
    <xf numFmtId="177" fontId="13" fillId="0" borderId="0" xfId="1" applyNumberFormat="1" applyFont="1" applyAlignment="1">
      <alignment vertical="center"/>
    </xf>
    <xf numFmtId="177" fontId="13" fillId="0" borderId="0" xfId="1" applyNumberFormat="1" applyFont="1" applyAlignment="1">
      <alignment horizontal="right" vertical="center"/>
    </xf>
    <xf numFmtId="177" fontId="12" fillId="0" borderId="0" xfId="1" applyNumberFormat="1" applyFont="1" applyAlignment="1">
      <alignment horizontal="right" vertical="center"/>
    </xf>
    <xf numFmtId="179" fontId="17" fillId="3" borderId="30" xfId="1" applyNumberFormat="1" applyFont="1" applyFill="1" applyBorder="1" applyAlignment="1">
      <alignment vertical="center"/>
    </xf>
    <xf numFmtId="182" fontId="17" fillId="3" borderId="30" xfId="1" applyNumberFormat="1" applyFont="1" applyFill="1" applyBorder="1" applyAlignment="1">
      <alignment vertical="center"/>
    </xf>
    <xf numFmtId="177" fontId="14" fillId="0" borderId="30" xfId="1" applyNumberFormat="1" applyFont="1" applyBorder="1" applyAlignment="1">
      <alignment horizontal="left" vertical="center"/>
    </xf>
    <xf numFmtId="0" fontId="0" fillId="0" borderId="1" xfId="0" applyNumberFormat="1" applyFont="1" applyBorder="1" applyAlignment="1">
      <alignment vertical="center"/>
    </xf>
    <xf numFmtId="0" fontId="0" fillId="0" borderId="0" xfId="0" applyFont="1">
      <alignment vertical="center"/>
    </xf>
    <xf numFmtId="177" fontId="16" fillId="0" borderId="30" xfId="1" applyNumberFormat="1" applyFont="1" applyBorder="1" applyAlignment="1">
      <alignment horizontal="left" vertical="center"/>
    </xf>
    <xf numFmtId="177" fontId="16" fillId="0" borderId="31" xfId="1" applyNumberFormat="1" applyFont="1" applyBorder="1" applyAlignment="1">
      <alignment horizontal="left" vertical="center"/>
    </xf>
    <xf numFmtId="177" fontId="16" fillId="0" borderId="33" xfId="1" applyNumberFormat="1" applyFont="1" applyBorder="1" applyAlignment="1">
      <alignment horizontal="center" vertical="center"/>
    </xf>
    <xf numFmtId="177" fontId="16" fillId="0" borderId="34" xfId="1" applyNumberFormat="1" applyFont="1" applyBorder="1" applyAlignment="1">
      <alignment horizontal="center" vertical="center"/>
    </xf>
    <xf numFmtId="177" fontId="16" fillId="0" borderId="31" xfId="1" applyNumberFormat="1" applyFont="1" applyBorder="1" applyAlignment="1">
      <alignment horizontal="center" vertical="center"/>
    </xf>
    <xf numFmtId="177" fontId="16" fillId="0" borderId="35" xfId="1" applyNumberFormat="1" applyFont="1" applyBorder="1" applyAlignment="1">
      <alignment horizontal="center" vertical="center"/>
    </xf>
    <xf numFmtId="177" fontId="16" fillId="0" borderId="36" xfId="1" applyNumberFormat="1" applyFont="1" applyBorder="1" applyAlignment="1">
      <alignment horizontal="center" vertical="center"/>
    </xf>
    <xf numFmtId="177" fontId="16" fillId="0" borderId="37" xfId="1" quotePrefix="1" applyNumberFormat="1" applyFont="1" applyBorder="1" applyAlignment="1">
      <alignment horizontal="left" vertical="center"/>
    </xf>
    <xf numFmtId="177" fontId="16" fillId="0" borderId="38" xfId="1" applyNumberFormat="1" applyFont="1" applyBorder="1" applyAlignment="1">
      <alignment horizontal="left" vertical="center"/>
    </xf>
    <xf numFmtId="177" fontId="16" fillId="0" borderId="30" xfId="1" quotePrefix="1" applyNumberFormat="1" applyFont="1" applyBorder="1" applyAlignment="1">
      <alignment horizontal="left" vertical="center"/>
    </xf>
    <xf numFmtId="177" fontId="16" fillId="0" borderId="31" xfId="1" quotePrefix="1" applyNumberFormat="1" applyFont="1" applyBorder="1" applyAlignment="1">
      <alignment horizontal="left" vertical="center"/>
    </xf>
    <xf numFmtId="177" fontId="16" fillId="0" borderId="29" xfId="1" applyNumberFormat="1" applyFont="1" applyBorder="1" applyAlignment="1">
      <alignment horizontal="center" vertical="center"/>
    </xf>
    <xf numFmtId="177" fontId="16" fillId="0" borderId="16" xfId="1" applyNumberFormat="1" applyFont="1" applyBorder="1" applyAlignment="1">
      <alignment horizontal="center" vertical="center"/>
    </xf>
    <xf numFmtId="177" fontId="16" fillId="0" borderId="18" xfId="1" quotePrefix="1" applyNumberFormat="1" applyFont="1" applyBorder="1" applyAlignment="1">
      <alignment horizontal="left" vertical="center"/>
    </xf>
    <xf numFmtId="177" fontId="16" fillId="0" borderId="19" xfId="1" quotePrefix="1" applyNumberFormat="1" applyFont="1" applyBorder="1" applyAlignment="1">
      <alignment horizontal="left" vertical="center"/>
    </xf>
    <xf numFmtId="177" fontId="14" fillId="0" borderId="18" xfId="1" quotePrefix="1" applyNumberFormat="1" applyFont="1" applyBorder="1" applyAlignment="1">
      <alignment horizontal="left" vertical="center"/>
    </xf>
    <xf numFmtId="177" fontId="14" fillId="0" borderId="19" xfId="1" quotePrefix="1" applyNumberFormat="1" applyFont="1" applyBorder="1" applyAlignment="1">
      <alignment horizontal="left" vertical="center"/>
    </xf>
    <xf numFmtId="177" fontId="16" fillId="0" borderId="18" xfId="1" applyNumberFormat="1" applyFont="1" applyBorder="1" applyAlignment="1">
      <alignment horizontal="left" vertical="center"/>
    </xf>
    <xf numFmtId="177" fontId="16" fillId="0" borderId="19" xfId="1" applyNumberFormat="1" applyFont="1" applyBorder="1" applyAlignment="1">
      <alignment horizontal="left" vertical="center"/>
    </xf>
    <xf numFmtId="177" fontId="16" fillId="0" borderId="21" xfId="1" applyNumberFormat="1" applyFont="1" applyBorder="1" applyAlignment="1">
      <alignment horizontal="left" vertical="center"/>
    </xf>
    <xf numFmtId="177" fontId="16" fillId="0" borderId="22" xfId="1" applyNumberFormat="1" applyFont="1" applyBorder="1" applyAlignment="1">
      <alignment horizontal="left" vertical="center"/>
    </xf>
    <xf numFmtId="177" fontId="14" fillId="0" borderId="30" xfId="1" quotePrefix="1" applyNumberFormat="1" applyFont="1" applyBorder="1" applyAlignment="1">
      <alignment horizontal="left" vertical="center"/>
    </xf>
    <xf numFmtId="177" fontId="14" fillId="0" borderId="31" xfId="1" quotePrefix="1" applyNumberFormat="1" applyFont="1" applyBorder="1" applyAlignment="1">
      <alignment horizontal="left" vertical="center"/>
    </xf>
    <xf numFmtId="177" fontId="13" fillId="0" borderId="9" xfId="1" applyNumberFormat="1" applyFont="1" applyBorder="1" applyAlignment="1">
      <alignment horizontal="center" vertical="center" wrapText="1"/>
    </xf>
    <xf numFmtId="177" fontId="13" fillId="0" borderId="15" xfId="1" applyNumberFormat="1" applyFont="1" applyBorder="1" applyAlignment="1">
      <alignment horizontal="center" vertical="center" wrapText="1"/>
    </xf>
    <xf numFmtId="177" fontId="13" fillId="0" borderId="28" xfId="1" applyNumberFormat="1" applyFont="1" applyBorder="1" applyAlignment="1">
      <alignment horizontal="center" vertical="center" wrapText="1"/>
    </xf>
    <xf numFmtId="177" fontId="16" fillId="0" borderId="21" xfId="1" applyNumberFormat="1" applyFont="1" applyBorder="1" applyAlignment="1">
      <alignment horizontal="center" vertical="center"/>
    </xf>
    <xf numFmtId="177" fontId="16" fillId="0" borderId="22" xfId="1" applyNumberFormat="1" applyFont="1" applyBorder="1" applyAlignment="1">
      <alignment horizontal="center" vertical="center"/>
    </xf>
    <xf numFmtId="177" fontId="16" fillId="0" borderId="24" xfId="1" applyNumberFormat="1" applyFont="1" applyBorder="1" applyAlignment="1">
      <alignment horizontal="center" vertical="center" textRotation="255"/>
    </xf>
    <xf numFmtId="0" fontId="16" fillId="0" borderId="17" xfId="1" applyFont="1" applyBorder="1" applyAlignment="1">
      <alignment horizontal="center" vertical="center" textRotation="255"/>
    </xf>
    <xf numFmtId="0" fontId="16" fillId="0" borderId="10" xfId="1" applyFont="1" applyBorder="1" applyAlignment="1">
      <alignment horizontal="center" vertical="center" textRotation="255"/>
    </xf>
    <xf numFmtId="177" fontId="16" fillId="0" borderId="25" xfId="1" applyNumberFormat="1" applyFont="1" applyBorder="1" applyAlignment="1">
      <alignment horizontal="center" vertical="center"/>
    </xf>
    <xf numFmtId="177" fontId="16" fillId="0" borderId="26" xfId="1" applyNumberFormat="1" applyFont="1" applyBorder="1" applyAlignment="1">
      <alignment horizontal="center" vertical="center"/>
    </xf>
    <xf numFmtId="177" fontId="16" fillId="0" borderId="17" xfId="1" applyNumberFormat="1" applyFont="1" applyBorder="1" applyAlignment="1">
      <alignment horizontal="center" vertical="center" wrapText="1"/>
    </xf>
    <xf numFmtId="177" fontId="16" fillId="0" borderId="10" xfId="1" applyNumberFormat="1" applyFont="1" applyBorder="1" applyAlignment="1">
      <alignment horizontal="center" vertical="center" wrapText="1"/>
    </xf>
    <xf numFmtId="177" fontId="16" fillId="0" borderId="18" xfId="1" applyNumberFormat="1" applyFont="1" applyBorder="1" applyAlignment="1">
      <alignment horizontal="center" vertical="center"/>
    </xf>
    <xf numFmtId="177" fontId="16" fillId="0" borderId="19" xfId="1" applyNumberFormat="1" applyFont="1" applyBorder="1" applyAlignment="1">
      <alignment horizontal="center" vertical="center"/>
    </xf>
    <xf numFmtId="177" fontId="13" fillId="0" borderId="10" xfId="1" applyNumberFormat="1" applyFont="1" applyBorder="1" applyAlignment="1">
      <alignment horizontal="center" vertical="center" wrapText="1"/>
    </xf>
    <xf numFmtId="177" fontId="13" fillId="0" borderId="16" xfId="1" applyNumberFormat="1" applyFont="1" applyBorder="1" applyAlignment="1">
      <alignment horizontal="center" vertical="center"/>
    </xf>
    <xf numFmtId="177" fontId="13" fillId="0" borderId="12" xfId="1" applyNumberFormat="1" applyFont="1" applyBorder="1" applyAlignment="1">
      <alignment horizontal="center" vertical="center"/>
    </xf>
    <xf numFmtId="177" fontId="13" fillId="0" borderId="13" xfId="1" applyNumberFormat="1" applyFont="1" applyBorder="1" applyAlignment="1">
      <alignment horizontal="center" vertical="center"/>
    </xf>
    <xf numFmtId="177" fontId="6" fillId="0" borderId="0" xfId="1" applyNumberFormat="1" applyFont="1" applyAlignment="1">
      <alignment horizontal="center" vertical="center"/>
    </xf>
    <xf numFmtId="177" fontId="9" fillId="0" borderId="2" xfId="1" applyNumberFormat="1" applyFont="1" applyBorder="1" applyAlignment="1">
      <alignment horizontal="left" vertical="center" shrinkToFit="1"/>
    </xf>
    <xf numFmtId="0" fontId="11" fillId="0" borderId="2" xfId="2" quotePrefix="1" applyFont="1" applyBorder="1" applyAlignment="1">
      <alignment horizontal="right" vertical="center" shrinkToFit="1"/>
    </xf>
    <xf numFmtId="9" fontId="13" fillId="0" borderId="3" xfId="3" applyFont="1" applyBorder="1" applyAlignment="1">
      <alignment horizontal="center" vertical="center"/>
    </xf>
    <xf numFmtId="0" fontId="13" fillId="0" borderId="4" xfId="2" applyFont="1" applyBorder="1" applyAlignment="1">
      <alignment horizontal="center" vertical="center"/>
    </xf>
    <xf numFmtId="0" fontId="13" fillId="0" borderId="5" xfId="2" applyFont="1" applyBorder="1" applyAlignment="1">
      <alignment horizontal="center" vertical="center"/>
    </xf>
    <xf numFmtId="177" fontId="13" fillId="0" borderId="7" xfId="1" applyNumberFormat="1" applyFont="1" applyBorder="1" applyAlignment="1">
      <alignment horizontal="center" vertical="center"/>
    </xf>
    <xf numFmtId="177" fontId="13" fillId="0" borderId="5" xfId="1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0" borderId="0" xfId="0" quotePrefix="1" applyFont="1">
      <alignment vertical="center"/>
    </xf>
    <xf numFmtId="176" fontId="3" fillId="0" borderId="1" xfId="0" applyNumberFormat="1" applyFont="1" applyBorder="1" applyAlignment="1">
      <alignment horizontal="center" vertical="center"/>
    </xf>
    <xf numFmtId="0" fontId="3" fillId="0" borderId="1" xfId="0" applyNumberFormat="1" applyFont="1" applyBorder="1" applyAlignment="1">
      <alignment horizontal="center" vertical="center"/>
    </xf>
  </cellXfs>
  <cellStyles count="4">
    <cellStyle name="백분율 2" xfId="3"/>
    <cellStyle name="표준" xfId="0" builtinId="0"/>
    <cellStyle name="표준_원가계산" xfId="1"/>
    <cellStyle name="표준_원가계산서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1"/>
  <sheetViews>
    <sheetView tabSelected="1" view="pageBreakPreview" zoomScaleNormal="80" zoomScaleSheetLayoutView="100" workbookViewId="0">
      <selection activeCell="I1" sqref="I1"/>
    </sheetView>
  </sheetViews>
  <sheetFormatPr defaultColWidth="9" defaultRowHeight="12" x14ac:dyDescent="0.3"/>
  <cols>
    <col min="1" max="2" width="6.5" style="23" customWidth="1"/>
    <col min="3" max="3" width="25.625" style="23" customWidth="1"/>
    <col min="4" max="4" width="40" style="23" customWidth="1"/>
    <col min="5" max="5" width="9" style="23" bestFit="1" customWidth="1"/>
    <col min="6" max="6" width="45.875" style="23" customWidth="1"/>
    <col min="7" max="7" width="7.625" style="23" customWidth="1"/>
    <col min="8" max="8" width="27.875" style="23" customWidth="1"/>
    <col min="9" max="9" width="17.875" style="23" customWidth="1"/>
    <col min="10" max="10" width="15.75" style="23" customWidth="1"/>
    <col min="11" max="257" width="9" style="23"/>
    <col min="258" max="259" width="6.5" style="23" customWidth="1"/>
    <col min="260" max="260" width="25.625" style="23" customWidth="1"/>
    <col min="261" max="261" width="34.625" style="23" customWidth="1"/>
    <col min="262" max="262" width="45.875" style="23" customWidth="1"/>
    <col min="263" max="263" width="7.625" style="23" customWidth="1"/>
    <col min="264" max="264" width="27.875" style="23" customWidth="1"/>
    <col min="265" max="265" width="17.75" style="23" customWidth="1"/>
    <col min="266" max="513" width="9" style="23"/>
    <col min="514" max="515" width="6.5" style="23" customWidth="1"/>
    <col min="516" max="516" width="25.625" style="23" customWidth="1"/>
    <col min="517" max="517" width="34.625" style="23" customWidth="1"/>
    <col min="518" max="518" width="45.875" style="23" customWidth="1"/>
    <col min="519" max="519" width="7.625" style="23" customWidth="1"/>
    <col min="520" max="520" width="27.875" style="23" customWidth="1"/>
    <col min="521" max="521" width="17.75" style="23" customWidth="1"/>
    <col min="522" max="769" width="9" style="23"/>
    <col min="770" max="771" width="6.5" style="23" customWidth="1"/>
    <col min="772" max="772" width="25.625" style="23" customWidth="1"/>
    <col min="773" max="773" width="34.625" style="23" customWidth="1"/>
    <col min="774" max="774" width="45.875" style="23" customWidth="1"/>
    <col min="775" max="775" width="7.625" style="23" customWidth="1"/>
    <col min="776" max="776" width="27.875" style="23" customWidth="1"/>
    <col min="777" max="777" width="17.75" style="23" customWidth="1"/>
    <col min="778" max="1025" width="9" style="23"/>
    <col min="1026" max="1027" width="6.5" style="23" customWidth="1"/>
    <col min="1028" max="1028" width="25.625" style="23" customWidth="1"/>
    <col min="1029" max="1029" width="34.625" style="23" customWidth="1"/>
    <col min="1030" max="1030" width="45.875" style="23" customWidth="1"/>
    <col min="1031" max="1031" width="7.625" style="23" customWidth="1"/>
    <col min="1032" max="1032" width="27.875" style="23" customWidth="1"/>
    <col min="1033" max="1033" width="17.75" style="23" customWidth="1"/>
    <col min="1034" max="1281" width="9" style="23"/>
    <col min="1282" max="1283" width="6.5" style="23" customWidth="1"/>
    <col min="1284" max="1284" width="25.625" style="23" customWidth="1"/>
    <col min="1285" max="1285" width="34.625" style="23" customWidth="1"/>
    <col min="1286" max="1286" width="45.875" style="23" customWidth="1"/>
    <col min="1287" max="1287" width="7.625" style="23" customWidth="1"/>
    <col min="1288" max="1288" width="27.875" style="23" customWidth="1"/>
    <col min="1289" max="1289" width="17.75" style="23" customWidth="1"/>
    <col min="1290" max="1537" width="9" style="23"/>
    <col min="1538" max="1539" width="6.5" style="23" customWidth="1"/>
    <col min="1540" max="1540" width="25.625" style="23" customWidth="1"/>
    <col min="1541" max="1541" width="34.625" style="23" customWidth="1"/>
    <col min="1542" max="1542" width="45.875" style="23" customWidth="1"/>
    <col min="1543" max="1543" width="7.625" style="23" customWidth="1"/>
    <col min="1544" max="1544" width="27.875" style="23" customWidth="1"/>
    <col min="1545" max="1545" width="17.75" style="23" customWidth="1"/>
    <col min="1546" max="1793" width="9" style="23"/>
    <col min="1794" max="1795" width="6.5" style="23" customWidth="1"/>
    <col min="1796" max="1796" width="25.625" style="23" customWidth="1"/>
    <col min="1797" max="1797" width="34.625" style="23" customWidth="1"/>
    <col min="1798" max="1798" width="45.875" style="23" customWidth="1"/>
    <col min="1799" max="1799" width="7.625" style="23" customWidth="1"/>
    <col min="1800" max="1800" width="27.875" style="23" customWidth="1"/>
    <col min="1801" max="1801" width="17.75" style="23" customWidth="1"/>
    <col min="1802" max="2049" width="9" style="23"/>
    <col min="2050" max="2051" width="6.5" style="23" customWidth="1"/>
    <col min="2052" max="2052" width="25.625" style="23" customWidth="1"/>
    <col min="2053" max="2053" width="34.625" style="23" customWidth="1"/>
    <col min="2054" max="2054" width="45.875" style="23" customWidth="1"/>
    <col min="2055" max="2055" width="7.625" style="23" customWidth="1"/>
    <col min="2056" max="2056" width="27.875" style="23" customWidth="1"/>
    <col min="2057" max="2057" width="17.75" style="23" customWidth="1"/>
    <col min="2058" max="2305" width="9" style="23"/>
    <col min="2306" max="2307" width="6.5" style="23" customWidth="1"/>
    <col min="2308" max="2308" width="25.625" style="23" customWidth="1"/>
    <col min="2309" max="2309" width="34.625" style="23" customWidth="1"/>
    <col min="2310" max="2310" width="45.875" style="23" customWidth="1"/>
    <col min="2311" max="2311" width="7.625" style="23" customWidth="1"/>
    <col min="2312" max="2312" width="27.875" style="23" customWidth="1"/>
    <col min="2313" max="2313" width="17.75" style="23" customWidth="1"/>
    <col min="2314" max="2561" width="9" style="23"/>
    <col min="2562" max="2563" width="6.5" style="23" customWidth="1"/>
    <col min="2564" max="2564" width="25.625" style="23" customWidth="1"/>
    <col min="2565" max="2565" width="34.625" style="23" customWidth="1"/>
    <col min="2566" max="2566" width="45.875" style="23" customWidth="1"/>
    <col min="2567" max="2567" width="7.625" style="23" customWidth="1"/>
    <col min="2568" max="2568" width="27.875" style="23" customWidth="1"/>
    <col min="2569" max="2569" width="17.75" style="23" customWidth="1"/>
    <col min="2570" max="2817" width="9" style="23"/>
    <col min="2818" max="2819" width="6.5" style="23" customWidth="1"/>
    <col min="2820" max="2820" width="25.625" style="23" customWidth="1"/>
    <col min="2821" max="2821" width="34.625" style="23" customWidth="1"/>
    <col min="2822" max="2822" width="45.875" style="23" customWidth="1"/>
    <col min="2823" max="2823" width="7.625" style="23" customWidth="1"/>
    <col min="2824" max="2824" width="27.875" style="23" customWidth="1"/>
    <col min="2825" max="2825" width="17.75" style="23" customWidth="1"/>
    <col min="2826" max="3073" width="9" style="23"/>
    <col min="3074" max="3075" width="6.5" style="23" customWidth="1"/>
    <col min="3076" max="3076" width="25.625" style="23" customWidth="1"/>
    <col min="3077" max="3077" width="34.625" style="23" customWidth="1"/>
    <col min="3078" max="3078" width="45.875" style="23" customWidth="1"/>
    <col min="3079" max="3079" width="7.625" style="23" customWidth="1"/>
    <col min="3080" max="3080" width="27.875" style="23" customWidth="1"/>
    <col min="3081" max="3081" width="17.75" style="23" customWidth="1"/>
    <col min="3082" max="3329" width="9" style="23"/>
    <col min="3330" max="3331" width="6.5" style="23" customWidth="1"/>
    <col min="3332" max="3332" width="25.625" style="23" customWidth="1"/>
    <col min="3333" max="3333" width="34.625" style="23" customWidth="1"/>
    <col min="3334" max="3334" width="45.875" style="23" customWidth="1"/>
    <col min="3335" max="3335" width="7.625" style="23" customWidth="1"/>
    <col min="3336" max="3336" width="27.875" style="23" customWidth="1"/>
    <col min="3337" max="3337" width="17.75" style="23" customWidth="1"/>
    <col min="3338" max="3585" width="9" style="23"/>
    <col min="3586" max="3587" width="6.5" style="23" customWidth="1"/>
    <col min="3588" max="3588" width="25.625" style="23" customWidth="1"/>
    <col min="3589" max="3589" width="34.625" style="23" customWidth="1"/>
    <col min="3590" max="3590" width="45.875" style="23" customWidth="1"/>
    <col min="3591" max="3591" width="7.625" style="23" customWidth="1"/>
    <col min="3592" max="3592" width="27.875" style="23" customWidth="1"/>
    <col min="3593" max="3593" width="17.75" style="23" customWidth="1"/>
    <col min="3594" max="3841" width="9" style="23"/>
    <col min="3842" max="3843" width="6.5" style="23" customWidth="1"/>
    <col min="3844" max="3844" width="25.625" style="23" customWidth="1"/>
    <col min="3845" max="3845" width="34.625" style="23" customWidth="1"/>
    <col min="3846" max="3846" width="45.875" style="23" customWidth="1"/>
    <col min="3847" max="3847" width="7.625" style="23" customWidth="1"/>
    <col min="3848" max="3848" width="27.875" style="23" customWidth="1"/>
    <col min="3849" max="3849" width="17.75" style="23" customWidth="1"/>
    <col min="3850" max="4097" width="9" style="23"/>
    <col min="4098" max="4099" width="6.5" style="23" customWidth="1"/>
    <col min="4100" max="4100" width="25.625" style="23" customWidth="1"/>
    <col min="4101" max="4101" width="34.625" style="23" customWidth="1"/>
    <col min="4102" max="4102" width="45.875" style="23" customWidth="1"/>
    <col min="4103" max="4103" width="7.625" style="23" customWidth="1"/>
    <col min="4104" max="4104" width="27.875" style="23" customWidth="1"/>
    <col min="4105" max="4105" width="17.75" style="23" customWidth="1"/>
    <col min="4106" max="4353" width="9" style="23"/>
    <col min="4354" max="4355" width="6.5" style="23" customWidth="1"/>
    <col min="4356" max="4356" width="25.625" style="23" customWidth="1"/>
    <col min="4357" max="4357" width="34.625" style="23" customWidth="1"/>
    <col min="4358" max="4358" width="45.875" style="23" customWidth="1"/>
    <col min="4359" max="4359" width="7.625" style="23" customWidth="1"/>
    <col min="4360" max="4360" width="27.875" style="23" customWidth="1"/>
    <col min="4361" max="4361" width="17.75" style="23" customWidth="1"/>
    <col min="4362" max="4609" width="9" style="23"/>
    <col min="4610" max="4611" width="6.5" style="23" customWidth="1"/>
    <col min="4612" max="4612" width="25.625" style="23" customWidth="1"/>
    <col min="4613" max="4613" width="34.625" style="23" customWidth="1"/>
    <col min="4614" max="4614" width="45.875" style="23" customWidth="1"/>
    <col min="4615" max="4615" width="7.625" style="23" customWidth="1"/>
    <col min="4616" max="4616" width="27.875" style="23" customWidth="1"/>
    <col min="4617" max="4617" width="17.75" style="23" customWidth="1"/>
    <col min="4618" max="4865" width="9" style="23"/>
    <col min="4866" max="4867" width="6.5" style="23" customWidth="1"/>
    <col min="4868" max="4868" width="25.625" style="23" customWidth="1"/>
    <col min="4869" max="4869" width="34.625" style="23" customWidth="1"/>
    <col min="4870" max="4870" width="45.875" style="23" customWidth="1"/>
    <col min="4871" max="4871" width="7.625" style="23" customWidth="1"/>
    <col min="4872" max="4872" width="27.875" style="23" customWidth="1"/>
    <col min="4873" max="4873" width="17.75" style="23" customWidth="1"/>
    <col min="4874" max="5121" width="9" style="23"/>
    <col min="5122" max="5123" width="6.5" style="23" customWidth="1"/>
    <col min="5124" max="5124" width="25.625" style="23" customWidth="1"/>
    <col min="5125" max="5125" width="34.625" style="23" customWidth="1"/>
    <col min="5126" max="5126" width="45.875" style="23" customWidth="1"/>
    <col min="5127" max="5127" width="7.625" style="23" customWidth="1"/>
    <col min="5128" max="5128" width="27.875" style="23" customWidth="1"/>
    <col min="5129" max="5129" width="17.75" style="23" customWidth="1"/>
    <col min="5130" max="5377" width="9" style="23"/>
    <col min="5378" max="5379" width="6.5" style="23" customWidth="1"/>
    <col min="5380" max="5380" width="25.625" style="23" customWidth="1"/>
    <col min="5381" max="5381" width="34.625" style="23" customWidth="1"/>
    <col min="5382" max="5382" width="45.875" style="23" customWidth="1"/>
    <col min="5383" max="5383" width="7.625" style="23" customWidth="1"/>
    <col min="5384" max="5384" width="27.875" style="23" customWidth="1"/>
    <col min="5385" max="5385" width="17.75" style="23" customWidth="1"/>
    <col min="5386" max="5633" width="9" style="23"/>
    <col min="5634" max="5635" width="6.5" style="23" customWidth="1"/>
    <col min="5636" max="5636" width="25.625" style="23" customWidth="1"/>
    <col min="5637" max="5637" width="34.625" style="23" customWidth="1"/>
    <col min="5638" max="5638" width="45.875" style="23" customWidth="1"/>
    <col min="5639" max="5639" width="7.625" style="23" customWidth="1"/>
    <col min="5640" max="5640" width="27.875" style="23" customWidth="1"/>
    <col min="5641" max="5641" width="17.75" style="23" customWidth="1"/>
    <col min="5642" max="5889" width="9" style="23"/>
    <col min="5890" max="5891" width="6.5" style="23" customWidth="1"/>
    <col min="5892" max="5892" width="25.625" style="23" customWidth="1"/>
    <col min="5893" max="5893" width="34.625" style="23" customWidth="1"/>
    <col min="5894" max="5894" width="45.875" style="23" customWidth="1"/>
    <col min="5895" max="5895" width="7.625" style="23" customWidth="1"/>
    <col min="5896" max="5896" width="27.875" style="23" customWidth="1"/>
    <col min="5897" max="5897" width="17.75" style="23" customWidth="1"/>
    <col min="5898" max="6145" width="9" style="23"/>
    <col min="6146" max="6147" width="6.5" style="23" customWidth="1"/>
    <col min="6148" max="6148" width="25.625" style="23" customWidth="1"/>
    <col min="6149" max="6149" width="34.625" style="23" customWidth="1"/>
    <col min="6150" max="6150" width="45.875" style="23" customWidth="1"/>
    <col min="6151" max="6151" width="7.625" style="23" customWidth="1"/>
    <col min="6152" max="6152" width="27.875" style="23" customWidth="1"/>
    <col min="6153" max="6153" width="17.75" style="23" customWidth="1"/>
    <col min="6154" max="6401" width="9" style="23"/>
    <col min="6402" max="6403" width="6.5" style="23" customWidth="1"/>
    <col min="6404" max="6404" width="25.625" style="23" customWidth="1"/>
    <col min="6405" max="6405" width="34.625" style="23" customWidth="1"/>
    <col min="6406" max="6406" width="45.875" style="23" customWidth="1"/>
    <col min="6407" max="6407" width="7.625" style="23" customWidth="1"/>
    <col min="6408" max="6408" width="27.875" style="23" customWidth="1"/>
    <col min="6409" max="6409" width="17.75" style="23" customWidth="1"/>
    <col min="6410" max="6657" width="9" style="23"/>
    <col min="6658" max="6659" width="6.5" style="23" customWidth="1"/>
    <col min="6660" max="6660" width="25.625" style="23" customWidth="1"/>
    <col min="6661" max="6661" width="34.625" style="23" customWidth="1"/>
    <col min="6662" max="6662" width="45.875" style="23" customWidth="1"/>
    <col min="6663" max="6663" width="7.625" style="23" customWidth="1"/>
    <col min="6664" max="6664" width="27.875" style="23" customWidth="1"/>
    <col min="6665" max="6665" width="17.75" style="23" customWidth="1"/>
    <col min="6666" max="6913" width="9" style="23"/>
    <col min="6914" max="6915" width="6.5" style="23" customWidth="1"/>
    <col min="6916" max="6916" width="25.625" style="23" customWidth="1"/>
    <col min="6917" max="6917" width="34.625" style="23" customWidth="1"/>
    <col min="6918" max="6918" width="45.875" style="23" customWidth="1"/>
    <col min="6919" max="6919" width="7.625" style="23" customWidth="1"/>
    <col min="6920" max="6920" width="27.875" style="23" customWidth="1"/>
    <col min="6921" max="6921" width="17.75" style="23" customWidth="1"/>
    <col min="6922" max="7169" width="9" style="23"/>
    <col min="7170" max="7171" width="6.5" style="23" customWidth="1"/>
    <col min="7172" max="7172" width="25.625" style="23" customWidth="1"/>
    <col min="7173" max="7173" width="34.625" style="23" customWidth="1"/>
    <col min="7174" max="7174" width="45.875" style="23" customWidth="1"/>
    <col min="7175" max="7175" width="7.625" style="23" customWidth="1"/>
    <col min="7176" max="7176" width="27.875" style="23" customWidth="1"/>
    <col min="7177" max="7177" width="17.75" style="23" customWidth="1"/>
    <col min="7178" max="7425" width="9" style="23"/>
    <col min="7426" max="7427" width="6.5" style="23" customWidth="1"/>
    <col min="7428" max="7428" width="25.625" style="23" customWidth="1"/>
    <col min="7429" max="7429" width="34.625" style="23" customWidth="1"/>
    <col min="7430" max="7430" width="45.875" style="23" customWidth="1"/>
    <col min="7431" max="7431" width="7.625" style="23" customWidth="1"/>
    <col min="7432" max="7432" width="27.875" style="23" customWidth="1"/>
    <col min="7433" max="7433" width="17.75" style="23" customWidth="1"/>
    <col min="7434" max="7681" width="9" style="23"/>
    <col min="7682" max="7683" width="6.5" style="23" customWidth="1"/>
    <col min="7684" max="7684" width="25.625" style="23" customWidth="1"/>
    <col min="7685" max="7685" width="34.625" style="23" customWidth="1"/>
    <col min="7686" max="7686" width="45.875" style="23" customWidth="1"/>
    <col min="7687" max="7687" width="7.625" style="23" customWidth="1"/>
    <col min="7688" max="7688" width="27.875" style="23" customWidth="1"/>
    <col min="7689" max="7689" width="17.75" style="23" customWidth="1"/>
    <col min="7690" max="7937" width="9" style="23"/>
    <col min="7938" max="7939" width="6.5" style="23" customWidth="1"/>
    <col min="7940" max="7940" width="25.625" style="23" customWidth="1"/>
    <col min="7941" max="7941" width="34.625" style="23" customWidth="1"/>
    <col min="7942" max="7942" width="45.875" style="23" customWidth="1"/>
    <col min="7943" max="7943" width="7.625" style="23" customWidth="1"/>
    <col min="7944" max="7944" width="27.875" style="23" customWidth="1"/>
    <col min="7945" max="7945" width="17.75" style="23" customWidth="1"/>
    <col min="7946" max="8193" width="9" style="23"/>
    <col min="8194" max="8195" width="6.5" style="23" customWidth="1"/>
    <col min="8196" max="8196" width="25.625" style="23" customWidth="1"/>
    <col min="8197" max="8197" width="34.625" style="23" customWidth="1"/>
    <col min="8198" max="8198" width="45.875" style="23" customWidth="1"/>
    <col min="8199" max="8199" width="7.625" style="23" customWidth="1"/>
    <col min="8200" max="8200" width="27.875" style="23" customWidth="1"/>
    <col min="8201" max="8201" width="17.75" style="23" customWidth="1"/>
    <col min="8202" max="8449" width="9" style="23"/>
    <col min="8450" max="8451" width="6.5" style="23" customWidth="1"/>
    <col min="8452" max="8452" width="25.625" style="23" customWidth="1"/>
    <col min="8453" max="8453" width="34.625" style="23" customWidth="1"/>
    <col min="8454" max="8454" width="45.875" style="23" customWidth="1"/>
    <col min="8455" max="8455" width="7.625" style="23" customWidth="1"/>
    <col min="8456" max="8456" width="27.875" style="23" customWidth="1"/>
    <col min="8457" max="8457" width="17.75" style="23" customWidth="1"/>
    <col min="8458" max="8705" width="9" style="23"/>
    <col min="8706" max="8707" width="6.5" style="23" customWidth="1"/>
    <col min="8708" max="8708" width="25.625" style="23" customWidth="1"/>
    <col min="8709" max="8709" width="34.625" style="23" customWidth="1"/>
    <col min="8710" max="8710" width="45.875" style="23" customWidth="1"/>
    <col min="8711" max="8711" width="7.625" style="23" customWidth="1"/>
    <col min="8712" max="8712" width="27.875" style="23" customWidth="1"/>
    <col min="8713" max="8713" width="17.75" style="23" customWidth="1"/>
    <col min="8714" max="8961" width="9" style="23"/>
    <col min="8962" max="8963" width="6.5" style="23" customWidth="1"/>
    <col min="8964" max="8964" width="25.625" style="23" customWidth="1"/>
    <col min="8965" max="8965" width="34.625" style="23" customWidth="1"/>
    <col min="8966" max="8966" width="45.875" style="23" customWidth="1"/>
    <col min="8967" max="8967" width="7.625" style="23" customWidth="1"/>
    <col min="8968" max="8968" width="27.875" style="23" customWidth="1"/>
    <col min="8969" max="8969" width="17.75" style="23" customWidth="1"/>
    <col min="8970" max="9217" width="9" style="23"/>
    <col min="9218" max="9219" width="6.5" style="23" customWidth="1"/>
    <col min="9220" max="9220" width="25.625" style="23" customWidth="1"/>
    <col min="9221" max="9221" width="34.625" style="23" customWidth="1"/>
    <col min="9222" max="9222" width="45.875" style="23" customWidth="1"/>
    <col min="9223" max="9223" width="7.625" style="23" customWidth="1"/>
    <col min="9224" max="9224" width="27.875" style="23" customWidth="1"/>
    <col min="9225" max="9225" width="17.75" style="23" customWidth="1"/>
    <col min="9226" max="9473" width="9" style="23"/>
    <col min="9474" max="9475" width="6.5" style="23" customWidth="1"/>
    <col min="9476" max="9476" width="25.625" style="23" customWidth="1"/>
    <col min="9477" max="9477" width="34.625" style="23" customWidth="1"/>
    <col min="9478" max="9478" width="45.875" style="23" customWidth="1"/>
    <col min="9479" max="9479" width="7.625" style="23" customWidth="1"/>
    <col min="9480" max="9480" width="27.875" style="23" customWidth="1"/>
    <col min="9481" max="9481" width="17.75" style="23" customWidth="1"/>
    <col min="9482" max="9729" width="9" style="23"/>
    <col min="9730" max="9731" width="6.5" style="23" customWidth="1"/>
    <col min="9732" max="9732" width="25.625" style="23" customWidth="1"/>
    <col min="9733" max="9733" width="34.625" style="23" customWidth="1"/>
    <col min="9734" max="9734" width="45.875" style="23" customWidth="1"/>
    <col min="9735" max="9735" width="7.625" style="23" customWidth="1"/>
    <col min="9736" max="9736" width="27.875" style="23" customWidth="1"/>
    <col min="9737" max="9737" width="17.75" style="23" customWidth="1"/>
    <col min="9738" max="9985" width="9" style="23"/>
    <col min="9986" max="9987" width="6.5" style="23" customWidth="1"/>
    <col min="9988" max="9988" width="25.625" style="23" customWidth="1"/>
    <col min="9989" max="9989" width="34.625" style="23" customWidth="1"/>
    <col min="9990" max="9990" width="45.875" style="23" customWidth="1"/>
    <col min="9991" max="9991" width="7.625" style="23" customWidth="1"/>
    <col min="9992" max="9992" width="27.875" style="23" customWidth="1"/>
    <col min="9993" max="9993" width="17.75" style="23" customWidth="1"/>
    <col min="9994" max="10241" width="9" style="23"/>
    <col min="10242" max="10243" width="6.5" style="23" customWidth="1"/>
    <col min="10244" max="10244" width="25.625" style="23" customWidth="1"/>
    <col min="10245" max="10245" width="34.625" style="23" customWidth="1"/>
    <col min="10246" max="10246" width="45.875" style="23" customWidth="1"/>
    <col min="10247" max="10247" width="7.625" style="23" customWidth="1"/>
    <col min="10248" max="10248" width="27.875" style="23" customWidth="1"/>
    <col min="10249" max="10249" width="17.75" style="23" customWidth="1"/>
    <col min="10250" max="10497" width="9" style="23"/>
    <col min="10498" max="10499" width="6.5" style="23" customWidth="1"/>
    <col min="10500" max="10500" width="25.625" style="23" customWidth="1"/>
    <col min="10501" max="10501" width="34.625" style="23" customWidth="1"/>
    <col min="10502" max="10502" width="45.875" style="23" customWidth="1"/>
    <col min="10503" max="10503" width="7.625" style="23" customWidth="1"/>
    <col min="10504" max="10504" width="27.875" style="23" customWidth="1"/>
    <col min="10505" max="10505" width="17.75" style="23" customWidth="1"/>
    <col min="10506" max="10753" width="9" style="23"/>
    <col min="10754" max="10755" width="6.5" style="23" customWidth="1"/>
    <col min="10756" max="10756" width="25.625" style="23" customWidth="1"/>
    <col min="10757" max="10757" width="34.625" style="23" customWidth="1"/>
    <col min="10758" max="10758" width="45.875" style="23" customWidth="1"/>
    <col min="10759" max="10759" width="7.625" style="23" customWidth="1"/>
    <col min="10760" max="10760" width="27.875" style="23" customWidth="1"/>
    <col min="10761" max="10761" width="17.75" style="23" customWidth="1"/>
    <col min="10762" max="11009" width="9" style="23"/>
    <col min="11010" max="11011" width="6.5" style="23" customWidth="1"/>
    <col min="11012" max="11012" width="25.625" style="23" customWidth="1"/>
    <col min="11013" max="11013" width="34.625" style="23" customWidth="1"/>
    <col min="11014" max="11014" width="45.875" style="23" customWidth="1"/>
    <col min="11015" max="11015" width="7.625" style="23" customWidth="1"/>
    <col min="11016" max="11016" width="27.875" style="23" customWidth="1"/>
    <col min="11017" max="11017" width="17.75" style="23" customWidth="1"/>
    <col min="11018" max="11265" width="9" style="23"/>
    <col min="11266" max="11267" width="6.5" style="23" customWidth="1"/>
    <col min="11268" max="11268" width="25.625" style="23" customWidth="1"/>
    <col min="11269" max="11269" width="34.625" style="23" customWidth="1"/>
    <col min="11270" max="11270" width="45.875" style="23" customWidth="1"/>
    <col min="11271" max="11271" width="7.625" style="23" customWidth="1"/>
    <col min="11272" max="11272" width="27.875" style="23" customWidth="1"/>
    <col min="11273" max="11273" width="17.75" style="23" customWidth="1"/>
    <col min="11274" max="11521" width="9" style="23"/>
    <col min="11522" max="11523" width="6.5" style="23" customWidth="1"/>
    <col min="11524" max="11524" width="25.625" style="23" customWidth="1"/>
    <col min="11525" max="11525" width="34.625" style="23" customWidth="1"/>
    <col min="11526" max="11526" width="45.875" style="23" customWidth="1"/>
    <col min="11527" max="11527" width="7.625" style="23" customWidth="1"/>
    <col min="11528" max="11528" width="27.875" style="23" customWidth="1"/>
    <col min="11529" max="11529" width="17.75" style="23" customWidth="1"/>
    <col min="11530" max="11777" width="9" style="23"/>
    <col min="11778" max="11779" width="6.5" style="23" customWidth="1"/>
    <col min="11780" max="11780" width="25.625" style="23" customWidth="1"/>
    <col min="11781" max="11781" width="34.625" style="23" customWidth="1"/>
    <col min="11782" max="11782" width="45.875" style="23" customWidth="1"/>
    <col min="11783" max="11783" width="7.625" style="23" customWidth="1"/>
    <col min="11784" max="11784" width="27.875" style="23" customWidth="1"/>
    <col min="11785" max="11785" width="17.75" style="23" customWidth="1"/>
    <col min="11786" max="12033" width="9" style="23"/>
    <col min="12034" max="12035" width="6.5" style="23" customWidth="1"/>
    <col min="12036" max="12036" width="25.625" style="23" customWidth="1"/>
    <col min="12037" max="12037" width="34.625" style="23" customWidth="1"/>
    <col min="12038" max="12038" width="45.875" style="23" customWidth="1"/>
    <col min="12039" max="12039" width="7.625" style="23" customWidth="1"/>
    <col min="12040" max="12040" width="27.875" style="23" customWidth="1"/>
    <col min="12041" max="12041" width="17.75" style="23" customWidth="1"/>
    <col min="12042" max="12289" width="9" style="23"/>
    <col min="12290" max="12291" width="6.5" style="23" customWidth="1"/>
    <col min="12292" max="12292" width="25.625" style="23" customWidth="1"/>
    <col min="12293" max="12293" width="34.625" style="23" customWidth="1"/>
    <col min="12294" max="12294" width="45.875" style="23" customWidth="1"/>
    <col min="12295" max="12295" width="7.625" style="23" customWidth="1"/>
    <col min="12296" max="12296" width="27.875" style="23" customWidth="1"/>
    <col min="12297" max="12297" width="17.75" style="23" customWidth="1"/>
    <col min="12298" max="12545" width="9" style="23"/>
    <col min="12546" max="12547" width="6.5" style="23" customWidth="1"/>
    <col min="12548" max="12548" width="25.625" style="23" customWidth="1"/>
    <col min="12549" max="12549" width="34.625" style="23" customWidth="1"/>
    <col min="12550" max="12550" width="45.875" style="23" customWidth="1"/>
    <col min="12551" max="12551" width="7.625" style="23" customWidth="1"/>
    <col min="12552" max="12552" width="27.875" style="23" customWidth="1"/>
    <col min="12553" max="12553" width="17.75" style="23" customWidth="1"/>
    <col min="12554" max="12801" width="9" style="23"/>
    <col min="12802" max="12803" width="6.5" style="23" customWidth="1"/>
    <col min="12804" max="12804" width="25.625" style="23" customWidth="1"/>
    <col min="12805" max="12805" width="34.625" style="23" customWidth="1"/>
    <col min="12806" max="12806" width="45.875" style="23" customWidth="1"/>
    <col min="12807" max="12807" width="7.625" style="23" customWidth="1"/>
    <col min="12808" max="12808" width="27.875" style="23" customWidth="1"/>
    <col min="12809" max="12809" width="17.75" style="23" customWidth="1"/>
    <col min="12810" max="13057" width="9" style="23"/>
    <col min="13058" max="13059" width="6.5" style="23" customWidth="1"/>
    <col min="13060" max="13060" width="25.625" style="23" customWidth="1"/>
    <col min="13061" max="13061" width="34.625" style="23" customWidth="1"/>
    <col min="13062" max="13062" width="45.875" style="23" customWidth="1"/>
    <col min="13063" max="13063" width="7.625" style="23" customWidth="1"/>
    <col min="13064" max="13064" width="27.875" style="23" customWidth="1"/>
    <col min="13065" max="13065" width="17.75" style="23" customWidth="1"/>
    <col min="13066" max="13313" width="9" style="23"/>
    <col min="13314" max="13315" width="6.5" style="23" customWidth="1"/>
    <col min="13316" max="13316" width="25.625" style="23" customWidth="1"/>
    <col min="13317" max="13317" width="34.625" style="23" customWidth="1"/>
    <col min="13318" max="13318" width="45.875" style="23" customWidth="1"/>
    <col min="13319" max="13319" width="7.625" style="23" customWidth="1"/>
    <col min="13320" max="13320" width="27.875" style="23" customWidth="1"/>
    <col min="13321" max="13321" width="17.75" style="23" customWidth="1"/>
    <col min="13322" max="13569" width="9" style="23"/>
    <col min="13570" max="13571" width="6.5" style="23" customWidth="1"/>
    <col min="13572" max="13572" width="25.625" style="23" customWidth="1"/>
    <col min="13573" max="13573" width="34.625" style="23" customWidth="1"/>
    <col min="13574" max="13574" width="45.875" style="23" customWidth="1"/>
    <col min="13575" max="13575" width="7.625" style="23" customWidth="1"/>
    <col min="13576" max="13576" width="27.875" style="23" customWidth="1"/>
    <col min="13577" max="13577" width="17.75" style="23" customWidth="1"/>
    <col min="13578" max="13825" width="9" style="23"/>
    <col min="13826" max="13827" width="6.5" style="23" customWidth="1"/>
    <col min="13828" max="13828" width="25.625" style="23" customWidth="1"/>
    <col min="13829" max="13829" width="34.625" style="23" customWidth="1"/>
    <col min="13830" max="13830" width="45.875" style="23" customWidth="1"/>
    <col min="13831" max="13831" width="7.625" style="23" customWidth="1"/>
    <col min="13832" max="13832" width="27.875" style="23" customWidth="1"/>
    <col min="13833" max="13833" width="17.75" style="23" customWidth="1"/>
    <col min="13834" max="14081" width="9" style="23"/>
    <col min="14082" max="14083" width="6.5" style="23" customWidth="1"/>
    <col min="14084" max="14084" width="25.625" style="23" customWidth="1"/>
    <col min="14085" max="14085" width="34.625" style="23" customWidth="1"/>
    <col min="14086" max="14086" width="45.875" style="23" customWidth="1"/>
    <col min="14087" max="14087" width="7.625" style="23" customWidth="1"/>
    <col min="14088" max="14088" width="27.875" style="23" customWidth="1"/>
    <col min="14089" max="14089" width="17.75" style="23" customWidth="1"/>
    <col min="14090" max="14337" width="9" style="23"/>
    <col min="14338" max="14339" width="6.5" style="23" customWidth="1"/>
    <col min="14340" max="14340" width="25.625" style="23" customWidth="1"/>
    <col min="14341" max="14341" width="34.625" style="23" customWidth="1"/>
    <col min="14342" max="14342" width="45.875" style="23" customWidth="1"/>
    <col min="14343" max="14343" width="7.625" style="23" customWidth="1"/>
    <col min="14344" max="14344" width="27.875" style="23" customWidth="1"/>
    <col min="14345" max="14345" width="17.75" style="23" customWidth="1"/>
    <col min="14346" max="14593" width="9" style="23"/>
    <col min="14594" max="14595" width="6.5" style="23" customWidth="1"/>
    <col min="14596" max="14596" width="25.625" style="23" customWidth="1"/>
    <col min="14597" max="14597" width="34.625" style="23" customWidth="1"/>
    <col min="14598" max="14598" width="45.875" style="23" customWidth="1"/>
    <col min="14599" max="14599" width="7.625" style="23" customWidth="1"/>
    <col min="14600" max="14600" width="27.875" style="23" customWidth="1"/>
    <col min="14601" max="14601" width="17.75" style="23" customWidth="1"/>
    <col min="14602" max="14849" width="9" style="23"/>
    <col min="14850" max="14851" width="6.5" style="23" customWidth="1"/>
    <col min="14852" max="14852" width="25.625" style="23" customWidth="1"/>
    <col min="14853" max="14853" width="34.625" style="23" customWidth="1"/>
    <col min="14854" max="14854" width="45.875" style="23" customWidth="1"/>
    <col min="14855" max="14855" width="7.625" style="23" customWidth="1"/>
    <col min="14856" max="14856" width="27.875" style="23" customWidth="1"/>
    <col min="14857" max="14857" width="17.75" style="23" customWidth="1"/>
    <col min="14858" max="15105" width="9" style="23"/>
    <col min="15106" max="15107" width="6.5" style="23" customWidth="1"/>
    <col min="15108" max="15108" width="25.625" style="23" customWidth="1"/>
    <col min="15109" max="15109" width="34.625" style="23" customWidth="1"/>
    <col min="15110" max="15110" width="45.875" style="23" customWidth="1"/>
    <col min="15111" max="15111" width="7.625" style="23" customWidth="1"/>
    <col min="15112" max="15112" width="27.875" style="23" customWidth="1"/>
    <col min="15113" max="15113" width="17.75" style="23" customWidth="1"/>
    <col min="15114" max="15361" width="9" style="23"/>
    <col min="15362" max="15363" width="6.5" style="23" customWidth="1"/>
    <col min="15364" max="15364" width="25.625" style="23" customWidth="1"/>
    <col min="15365" max="15365" width="34.625" style="23" customWidth="1"/>
    <col min="15366" max="15366" width="45.875" style="23" customWidth="1"/>
    <col min="15367" max="15367" width="7.625" style="23" customWidth="1"/>
    <col min="15368" max="15368" width="27.875" style="23" customWidth="1"/>
    <col min="15369" max="15369" width="17.75" style="23" customWidth="1"/>
    <col min="15370" max="15617" width="9" style="23"/>
    <col min="15618" max="15619" width="6.5" style="23" customWidth="1"/>
    <col min="15620" max="15620" width="25.625" style="23" customWidth="1"/>
    <col min="15621" max="15621" width="34.625" style="23" customWidth="1"/>
    <col min="15622" max="15622" width="45.875" style="23" customWidth="1"/>
    <col min="15623" max="15623" width="7.625" style="23" customWidth="1"/>
    <col min="15624" max="15624" width="27.875" style="23" customWidth="1"/>
    <col min="15625" max="15625" width="17.75" style="23" customWidth="1"/>
    <col min="15626" max="15873" width="9" style="23"/>
    <col min="15874" max="15875" width="6.5" style="23" customWidth="1"/>
    <col min="15876" max="15876" width="25.625" style="23" customWidth="1"/>
    <col min="15877" max="15877" width="34.625" style="23" customWidth="1"/>
    <col min="15878" max="15878" width="45.875" style="23" customWidth="1"/>
    <col min="15879" max="15879" width="7.625" style="23" customWidth="1"/>
    <col min="15880" max="15880" width="27.875" style="23" customWidth="1"/>
    <col min="15881" max="15881" width="17.75" style="23" customWidth="1"/>
    <col min="15882" max="16129" width="9" style="23"/>
    <col min="16130" max="16131" width="6.5" style="23" customWidth="1"/>
    <col min="16132" max="16132" width="25.625" style="23" customWidth="1"/>
    <col min="16133" max="16133" width="34.625" style="23" customWidth="1"/>
    <col min="16134" max="16134" width="45.875" style="23" customWidth="1"/>
    <col min="16135" max="16135" width="7.625" style="23" customWidth="1"/>
    <col min="16136" max="16136" width="27.875" style="23" customWidth="1"/>
    <col min="16137" max="16137" width="17.75" style="23" customWidth="1"/>
    <col min="16138" max="16384" width="9" style="23"/>
  </cols>
  <sheetData>
    <row r="1" spans="1:9" s="10" customFormat="1" ht="50.1" customHeight="1" x14ac:dyDescent="0.3">
      <c r="A1" s="106" t="s">
        <v>237</v>
      </c>
      <c r="B1" s="106"/>
      <c r="C1" s="106"/>
      <c r="D1" s="106"/>
      <c r="E1" s="106"/>
      <c r="F1" s="106"/>
      <c r="G1" s="106"/>
      <c r="H1" s="106"/>
    </row>
    <row r="2" spans="1:9" s="14" customFormat="1" ht="30" customHeight="1" x14ac:dyDescent="0.3">
      <c r="A2" s="107" t="s">
        <v>294</v>
      </c>
      <c r="B2" s="107"/>
      <c r="C2" s="107"/>
      <c r="D2" s="107"/>
      <c r="E2" s="11"/>
      <c r="F2" s="108" t="str">
        <f>"금액 : "&amp;NUMBERSTRING((D35),1)&amp;"원정"</f>
        <v>금액 : 영원정</v>
      </c>
      <c r="G2" s="108"/>
      <c r="H2" s="12" t="str">
        <f>"(\"&amp;TEXT(D35,"#,##0")&amp;" 원)"</f>
        <v>(\0 원)</v>
      </c>
      <c r="I2" s="13"/>
    </row>
    <row r="3" spans="1:9" s="18" customFormat="1" ht="20.100000000000001" customHeight="1" x14ac:dyDescent="0.3">
      <c r="A3" s="109" t="s">
        <v>238</v>
      </c>
      <c r="B3" s="110"/>
      <c r="C3" s="111"/>
      <c r="D3" s="15" t="s">
        <v>239</v>
      </c>
      <c r="E3" s="16" t="s">
        <v>293</v>
      </c>
      <c r="F3" s="112" t="s">
        <v>240</v>
      </c>
      <c r="G3" s="113"/>
      <c r="H3" s="17" t="s">
        <v>241</v>
      </c>
    </row>
    <row r="4" spans="1:9" ht="20.100000000000001" customHeight="1" x14ac:dyDescent="0.3">
      <c r="A4" s="88" t="s">
        <v>242</v>
      </c>
      <c r="B4" s="102" t="s">
        <v>243</v>
      </c>
      <c r="C4" s="19" t="s">
        <v>244</v>
      </c>
      <c r="D4" s="20">
        <f>집계표!F6</f>
        <v>0</v>
      </c>
      <c r="E4" s="21"/>
      <c r="F4" s="104"/>
      <c r="G4" s="105"/>
      <c r="H4" s="22"/>
      <c r="I4" s="18"/>
    </row>
    <row r="5" spans="1:9" s="28" customFormat="1" ht="20.100000000000001" customHeight="1" x14ac:dyDescent="0.3">
      <c r="A5" s="89"/>
      <c r="B5" s="103"/>
      <c r="C5" s="24" t="s">
        <v>245</v>
      </c>
      <c r="D5" s="25"/>
      <c r="E5" s="26"/>
      <c r="F5" s="100"/>
      <c r="G5" s="101"/>
      <c r="H5" s="27"/>
    </row>
    <row r="6" spans="1:9" s="28" customFormat="1" ht="20.100000000000001" customHeight="1" x14ac:dyDescent="0.3">
      <c r="A6" s="89"/>
      <c r="B6" s="103"/>
      <c r="C6" s="24" t="s">
        <v>246</v>
      </c>
      <c r="D6" s="29"/>
      <c r="E6" s="26"/>
      <c r="F6" s="100"/>
      <c r="G6" s="101"/>
      <c r="H6" s="27"/>
    </row>
    <row r="7" spans="1:9" s="28" customFormat="1" ht="20.100000000000001" customHeight="1" x14ac:dyDescent="0.3">
      <c r="A7" s="89"/>
      <c r="B7" s="103"/>
      <c r="C7" s="30" t="s">
        <v>247</v>
      </c>
      <c r="D7" s="31">
        <f>SUM(D4-D6)</f>
        <v>0</v>
      </c>
      <c r="E7" s="32"/>
      <c r="F7" s="91"/>
      <c r="G7" s="92"/>
      <c r="H7" s="33"/>
    </row>
    <row r="8" spans="1:9" s="28" customFormat="1" ht="20.100000000000001" customHeight="1" x14ac:dyDescent="0.3">
      <c r="A8" s="89"/>
      <c r="B8" s="93" t="s">
        <v>236</v>
      </c>
      <c r="C8" s="34" t="s">
        <v>248</v>
      </c>
      <c r="D8" s="35">
        <f>집계표!H6</f>
        <v>0</v>
      </c>
      <c r="E8" s="36"/>
      <c r="F8" s="96"/>
      <c r="G8" s="97"/>
      <c r="H8" s="37"/>
    </row>
    <row r="9" spans="1:9" s="28" customFormat="1" ht="20.100000000000001" customHeight="1" x14ac:dyDescent="0.3">
      <c r="A9" s="89"/>
      <c r="B9" s="94"/>
      <c r="C9" s="24" t="s">
        <v>249</v>
      </c>
      <c r="D9" s="25">
        <f>INT(D8*17.5%)</f>
        <v>0</v>
      </c>
      <c r="E9" s="38">
        <v>0.17499999999999999</v>
      </c>
      <c r="F9" s="80" t="s">
        <v>283</v>
      </c>
      <c r="G9" s="81"/>
      <c r="H9" s="27"/>
    </row>
    <row r="10" spans="1:9" s="28" customFormat="1" ht="20.100000000000001" customHeight="1" x14ac:dyDescent="0.3">
      <c r="A10" s="89"/>
      <c r="B10" s="95"/>
      <c r="C10" s="30" t="s">
        <v>247</v>
      </c>
      <c r="D10" s="31">
        <f>SUM(D8:D9)</f>
        <v>0</v>
      </c>
      <c r="E10" s="32"/>
      <c r="F10" s="91"/>
      <c r="G10" s="92"/>
      <c r="H10" s="33"/>
    </row>
    <row r="11" spans="1:9" s="28" customFormat="1" ht="20.100000000000001" customHeight="1" x14ac:dyDescent="0.3">
      <c r="A11" s="89"/>
      <c r="B11" s="98" t="s">
        <v>292</v>
      </c>
      <c r="C11" s="24" t="s">
        <v>250</v>
      </c>
      <c r="D11" s="25">
        <f>집계표!J6</f>
        <v>0</v>
      </c>
      <c r="E11" s="26"/>
      <c r="F11" s="100"/>
      <c r="G11" s="101"/>
      <c r="H11" s="27"/>
      <c r="I11" s="39"/>
    </row>
    <row r="12" spans="1:9" s="28" customFormat="1" ht="20.100000000000001" customHeight="1" x14ac:dyDescent="0.3">
      <c r="A12" s="89"/>
      <c r="B12" s="98"/>
      <c r="C12" s="24" t="s">
        <v>251</v>
      </c>
      <c r="D12" s="39">
        <f>INT(D10*3.56%)</f>
        <v>0</v>
      </c>
      <c r="E12" s="40">
        <v>3.56E-2</v>
      </c>
      <c r="F12" s="78" t="s">
        <v>252</v>
      </c>
      <c r="G12" s="79"/>
      <c r="H12" s="27"/>
      <c r="I12" s="39"/>
    </row>
    <row r="13" spans="1:9" s="28" customFormat="1" ht="20.100000000000001" customHeight="1" x14ac:dyDescent="0.3">
      <c r="A13" s="89"/>
      <c r="B13" s="98"/>
      <c r="C13" s="24" t="s">
        <v>253</v>
      </c>
      <c r="D13" s="39">
        <f>INT(D10*1.01%)</f>
        <v>0</v>
      </c>
      <c r="E13" s="40">
        <v>1.01E-2</v>
      </c>
      <c r="F13" s="78" t="s">
        <v>254</v>
      </c>
      <c r="G13" s="79"/>
      <c r="H13" s="27"/>
    </row>
    <row r="14" spans="1:9" s="28" customFormat="1" ht="20.100000000000001" customHeight="1" x14ac:dyDescent="0.3">
      <c r="A14" s="89"/>
      <c r="B14" s="98"/>
      <c r="C14" s="24" t="s">
        <v>255</v>
      </c>
      <c r="D14" s="39">
        <f>INT(D8*3.595%)</f>
        <v>0</v>
      </c>
      <c r="E14" s="26">
        <v>3.5950000000000003E-2</v>
      </c>
      <c r="F14" s="78" t="s">
        <v>256</v>
      </c>
      <c r="G14" s="79"/>
      <c r="H14" s="27"/>
    </row>
    <row r="15" spans="1:9" s="28" customFormat="1" ht="20.100000000000001" customHeight="1" x14ac:dyDescent="0.3">
      <c r="A15" s="89"/>
      <c r="B15" s="98"/>
      <c r="C15" s="24" t="s">
        <v>257</v>
      </c>
      <c r="D15" s="39">
        <f>INT(D8*4.75%)</f>
        <v>0</v>
      </c>
      <c r="E15" s="40">
        <v>4.7500000000000001E-2</v>
      </c>
      <c r="F15" s="78" t="s">
        <v>258</v>
      </c>
      <c r="G15" s="79"/>
      <c r="H15" s="27"/>
    </row>
    <row r="16" spans="1:9" s="28" customFormat="1" ht="20.100000000000001" customHeight="1" x14ac:dyDescent="0.3">
      <c r="A16" s="89"/>
      <c r="B16" s="98"/>
      <c r="C16" s="24" t="s">
        <v>259</v>
      </c>
      <c r="D16" s="39">
        <f>INT(D14*13.14%)</f>
        <v>0</v>
      </c>
      <c r="E16" s="40">
        <v>0.13139999999999999</v>
      </c>
      <c r="F16" s="78" t="s">
        <v>260</v>
      </c>
      <c r="G16" s="79"/>
      <c r="H16" s="27"/>
    </row>
    <row r="17" spans="1:10" s="28" customFormat="1" ht="20.100000000000001" customHeight="1" x14ac:dyDescent="0.3">
      <c r="A17" s="89"/>
      <c r="B17" s="98"/>
      <c r="C17" s="24" t="s">
        <v>261</v>
      </c>
      <c r="D17" s="39"/>
      <c r="E17" s="40">
        <v>2.3E-2</v>
      </c>
      <c r="F17" s="78" t="s">
        <v>262</v>
      </c>
      <c r="G17" s="79"/>
      <c r="H17" s="27"/>
      <c r="I17" s="41"/>
    </row>
    <row r="18" spans="1:10" s="28" customFormat="1" ht="20.100000000000001" customHeight="1" x14ac:dyDescent="0.3">
      <c r="A18" s="89"/>
      <c r="B18" s="98"/>
      <c r="C18" s="24" t="s">
        <v>263</v>
      </c>
      <c r="D18" s="39">
        <f>INT((D7+D8)*3.11%)</f>
        <v>0</v>
      </c>
      <c r="E18" s="40">
        <v>3.1099999999999999E-2</v>
      </c>
      <c r="F18" s="78" t="s">
        <v>282</v>
      </c>
      <c r="G18" s="79"/>
      <c r="H18" s="42"/>
    </row>
    <row r="19" spans="1:10" s="28" customFormat="1" ht="20.100000000000001" customHeight="1" x14ac:dyDescent="0.3">
      <c r="A19" s="89"/>
      <c r="B19" s="98"/>
      <c r="C19" s="24" t="s">
        <v>264</v>
      </c>
      <c r="D19" s="39">
        <f>INT((D7+D10)*5%)</f>
        <v>0</v>
      </c>
      <c r="E19" s="40">
        <v>0.05</v>
      </c>
      <c r="F19" s="80" t="s">
        <v>289</v>
      </c>
      <c r="G19" s="81"/>
      <c r="H19" s="42"/>
      <c r="J19" s="39"/>
    </row>
    <row r="20" spans="1:10" s="28" customFormat="1" ht="20.100000000000001" customHeight="1" x14ac:dyDescent="0.3">
      <c r="A20" s="89"/>
      <c r="B20" s="98"/>
      <c r="C20" s="24" t="s">
        <v>265</v>
      </c>
      <c r="D20" s="39">
        <f>INT((D7+D8+D11)*0.3%)</f>
        <v>0</v>
      </c>
      <c r="E20" s="40">
        <v>3.0000000000000001E-3</v>
      </c>
      <c r="F20" s="80" t="s">
        <v>291</v>
      </c>
      <c r="G20" s="81"/>
      <c r="H20" s="27"/>
      <c r="J20" s="39"/>
    </row>
    <row r="21" spans="1:10" s="28" customFormat="1" ht="20.100000000000001" customHeight="1" x14ac:dyDescent="0.3">
      <c r="A21" s="89"/>
      <c r="B21" s="98"/>
      <c r="C21" s="43" t="s">
        <v>266</v>
      </c>
      <c r="D21" s="39">
        <f>(INT((((D7+D8+D11)))*0.0108%))*1</f>
        <v>0</v>
      </c>
      <c r="E21" s="44">
        <v>1.08E-4</v>
      </c>
      <c r="F21" s="82" t="s">
        <v>284</v>
      </c>
      <c r="G21" s="83"/>
      <c r="H21" s="27"/>
    </row>
    <row r="22" spans="1:10" s="28" customFormat="1" ht="30" customHeight="1" x14ac:dyDescent="0.3">
      <c r="A22" s="89"/>
      <c r="B22" s="98"/>
      <c r="C22" s="45" t="s">
        <v>267</v>
      </c>
      <c r="D22" s="39"/>
      <c r="E22" s="26">
        <v>8.0999999999999996E-4</v>
      </c>
      <c r="F22" s="78" t="s">
        <v>268</v>
      </c>
      <c r="G22" s="79"/>
      <c r="H22" s="27"/>
    </row>
    <row r="23" spans="1:10" s="28" customFormat="1" ht="20.100000000000001" customHeight="1" x14ac:dyDescent="0.3">
      <c r="A23" s="90"/>
      <c r="B23" s="99"/>
      <c r="C23" s="30" t="s">
        <v>247</v>
      </c>
      <c r="D23" s="46">
        <f>SUM(D11:D22)</f>
        <v>0</v>
      </c>
      <c r="E23" s="47"/>
      <c r="F23" s="84"/>
      <c r="G23" s="85"/>
      <c r="H23" s="33"/>
    </row>
    <row r="24" spans="1:10" s="28" customFormat="1" ht="20.100000000000001" customHeight="1" x14ac:dyDescent="0.3">
      <c r="A24" s="76" t="s">
        <v>269</v>
      </c>
      <c r="B24" s="77"/>
      <c r="C24" s="77"/>
      <c r="D24" s="48">
        <f>D7+D10+D23</f>
        <v>0</v>
      </c>
      <c r="E24" s="49"/>
      <c r="F24" s="65"/>
      <c r="G24" s="66"/>
      <c r="H24" s="50"/>
    </row>
    <row r="25" spans="1:10" s="28" customFormat="1" ht="20.100000000000001" customHeight="1" x14ac:dyDescent="0.3">
      <c r="A25" s="76" t="s">
        <v>270</v>
      </c>
      <c r="B25" s="77"/>
      <c r="C25" s="77"/>
      <c r="D25" s="48">
        <f>INT(D24*8%)</f>
        <v>0</v>
      </c>
      <c r="E25" s="49">
        <v>0.08</v>
      </c>
      <c r="F25" s="86" t="s">
        <v>271</v>
      </c>
      <c r="G25" s="87"/>
      <c r="H25" s="50"/>
    </row>
    <row r="26" spans="1:10" s="28" customFormat="1" ht="20.100000000000001" customHeight="1" x14ac:dyDescent="0.3">
      <c r="A26" s="76" t="s">
        <v>272</v>
      </c>
      <c r="B26" s="77"/>
      <c r="C26" s="77"/>
      <c r="D26" s="48">
        <f>INT((D10+D23+D25)*15%)</f>
        <v>0</v>
      </c>
      <c r="E26" s="49">
        <v>0.15</v>
      </c>
      <c r="F26" s="86" t="s">
        <v>290</v>
      </c>
      <c r="G26" s="87"/>
      <c r="H26" s="50"/>
    </row>
    <row r="27" spans="1:10" s="28" customFormat="1" ht="20.100000000000001" customHeight="1" x14ac:dyDescent="0.3">
      <c r="A27" s="76" t="s">
        <v>273</v>
      </c>
      <c r="B27" s="77"/>
      <c r="C27" s="77"/>
      <c r="D27" s="48">
        <f>SUM(D24:D26)</f>
        <v>0</v>
      </c>
      <c r="E27" s="49"/>
      <c r="F27" s="65"/>
      <c r="G27" s="66"/>
      <c r="H27" s="50"/>
    </row>
    <row r="28" spans="1:10" s="28" customFormat="1" ht="20.100000000000001" customHeight="1" x14ac:dyDescent="0.3">
      <c r="A28" s="67" t="s">
        <v>287</v>
      </c>
      <c r="B28" s="68"/>
      <c r="C28" s="69"/>
      <c r="D28" s="39">
        <f>INT(D10*0.006%)</f>
        <v>0</v>
      </c>
      <c r="E28" s="60">
        <v>6.0000000000000002E-5</v>
      </c>
      <c r="F28" s="62" t="s">
        <v>285</v>
      </c>
      <c r="G28" s="51"/>
      <c r="H28" s="50"/>
    </row>
    <row r="29" spans="1:10" s="28" customFormat="1" ht="20.100000000000001" hidden="1" customHeight="1" x14ac:dyDescent="0.3">
      <c r="A29" s="67" t="s">
        <v>274</v>
      </c>
      <c r="B29" s="68"/>
      <c r="C29" s="69"/>
      <c r="D29" s="48"/>
      <c r="E29" s="61"/>
      <c r="F29" s="62"/>
      <c r="G29" s="51"/>
      <c r="H29" s="50"/>
    </row>
    <row r="30" spans="1:10" s="28" customFormat="1" ht="20.100000000000001" customHeight="1" x14ac:dyDescent="0.3">
      <c r="A30" s="67" t="s">
        <v>288</v>
      </c>
      <c r="B30" s="68"/>
      <c r="C30" s="69"/>
      <c r="D30" s="39">
        <f>INT(D10*0.09%)</f>
        <v>0</v>
      </c>
      <c r="E30" s="60">
        <v>8.9999999999999998E-4</v>
      </c>
      <c r="F30" s="62" t="s">
        <v>286</v>
      </c>
      <c r="G30" s="51"/>
      <c r="H30" s="50"/>
    </row>
    <row r="31" spans="1:10" s="28" customFormat="1" ht="20.100000000000001" customHeight="1" x14ac:dyDescent="0.3">
      <c r="A31" s="67" t="s">
        <v>275</v>
      </c>
      <c r="B31" s="68"/>
      <c r="C31" s="69"/>
      <c r="D31" s="48">
        <f>SUM(D27:D30)*10%</f>
        <v>0</v>
      </c>
      <c r="E31" s="49">
        <v>0.1</v>
      </c>
      <c r="F31" s="74" t="s">
        <v>276</v>
      </c>
      <c r="G31" s="75"/>
      <c r="H31" s="50"/>
    </row>
    <row r="32" spans="1:10" s="28" customFormat="1" ht="20.100000000000001" customHeight="1" x14ac:dyDescent="0.3">
      <c r="A32" s="67" t="s">
        <v>277</v>
      </c>
      <c r="B32" s="68"/>
      <c r="C32" s="69"/>
      <c r="D32" s="48"/>
      <c r="E32" s="49"/>
      <c r="F32" s="52"/>
      <c r="G32" s="53"/>
      <c r="H32" s="50"/>
    </row>
    <row r="33" spans="1:8" s="28" customFormat="1" ht="20.100000000000001" customHeight="1" x14ac:dyDescent="0.3">
      <c r="A33" s="67" t="s">
        <v>278</v>
      </c>
      <c r="B33" s="68"/>
      <c r="C33" s="69"/>
      <c r="D33" s="48"/>
      <c r="E33" s="49"/>
      <c r="F33" s="52"/>
      <c r="G33" s="53"/>
      <c r="H33" s="50"/>
    </row>
    <row r="34" spans="1:8" s="28" customFormat="1" ht="20.100000000000001" customHeight="1" x14ac:dyDescent="0.3">
      <c r="A34" s="76" t="s">
        <v>279</v>
      </c>
      <c r="B34" s="77"/>
      <c r="C34" s="77"/>
      <c r="D34" s="48">
        <f>SUM(D27:D31)</f>
        <v>0</v>
      </c>
      <c r="E34" s="49"/>
      <c r="F34" s="65"/>
      <c r="G34" s="66"/>
      <c r="H34" s="50"/>
    </row>
    <row r="35" spans="1:8" s="28" customFormat="1" ht="20.100000000000001" customHeight="1" x14ac:dyDescent="0.3">
      <c r="A35" s="70" t="s">
        <v>280</v>
      </c>
      <c r="B35" s="71"/>
      <c r="C35" s="71"/>
      <c r="D35" s="54">
        <f>ROUNDDOWN(SUM(D32:D34),-4)</f>
        <v>0</v>
      </c>
      <c r="E35" s="55"/>
      <c r="F35" s="72" t="s">
        <v>281</v>
      </c>
      <c r="G35" s="73"/>
      <c r="H35" s="56"/>
    </row>
    <row r="36" spans="1:8" ht="13.5" x14ac:dyDescent="0.3">
      <c r="A36" s="57"/>
      <c r="B36" s="57"/>
      <c r="C36" s="57"/>
      <c r="D36" s="57"/>
      <c r="E36" s="57"/>
      <c r="F36" s="57"/>
      <c r="G36" s="57"/>
      <c r="H36" s="57"/>
    </row>
    <row r="37" spans="1:8" ht="13.5" x14ac:dyDescent="0.3">
      <c r="A37" s="57"/>
      <c r="B37" s="57"/>
      <c r="C37" s="57"/>
      <c r="D37" s="57"/>
      <c r="E37" s="57"/>
      <c r="F37" s="57"/>
      <c r="G37" s="57"/>
      <c r="H37" s="57"/>
    </row>
    <row r="38" spans="1:8" ht="13.5" x14ac:dyDescent="0.3">
      <c r="A38" s="57"/>
      <c r="B38" s="57"/>
      <c r="C38" s="58"/>
      <c r="D38" s="57"/>
      <c r="E38" s="57"/>
      <c r="F38" s="57"/>
      <c r="G38" s="57"/>
      <c r="H38" s="57"/>
    </row>
    <row r="39" spans="1:8" ht="13.5" x14ac:dyDescent="0.3">
      <c r="A39" s="57"/>
      <c r="B39" s="57"/>
      <c r="C39" s="58"/>
      <c r="D39" s="57"/>
      <c r="E39" s="57"/>
      <c r="F39" s="57"/>
      <c r="G39" s="57"/>
      <c r="H39" s="57"/>
    </row>
    <row r="40" spans="1:8" ht="13.5" x14ac:dyDescent="0.3">
      <c r="A40" s="57"/>
      <c r="B40" s="57"/>
      <c r="C40" s="58"/>
      <c r="D40" s="57"/>
      <c r="E40" s="57"/>
      <c r="F40" s="57"/>
      <c r="G40" s="57"/>
      <c r="H40" s="57"/>
    </row>
    <row r="41" spans="1:8" x14ac:dyDescent="0.3">
      <c r="C41" s="59"/>
    </row>
  </sheetData>
  <mergeCells count="48">
    <mergeCell ref="A1:H1"/>
    <mergeCell ref="A2:D2"/>
    <mergeCell ref="F2:G2"/>
    <mergeCell ref="A3:C3"/>
    <mergeCell ref="F3:G3"/>
    <mergeCell ref="F20:G20"/>
    <mergeCell ref="F7:G7"/>
    <mergeCell ref="B8:B10"/>
    <mergeCell ref="F8:G8"/>
    <mergeCell ref="F9:G9"/>
    <mergeCell ref="F10:G10"/>
    <mergeCell ref="B11:B23"/>
    <mergeCell ref="F11:G11"/>
    <mergeCell ref="F12:G12"/>
    <mergeCell ref="F13:G13"/>
    <mergeCell ref="F14:G14"/>
    <mergeCell ref="B4:B7"/>
    <mergeCell ref="F4:G4"/>
    <mergeCell ref="F5:G5"/>
    <mergeCell ref="F6:G6"/>
    <mergeCell ref="F15:G15"/>
    <mergeCell ref="F16:G16"/>
    <mergeCell ref="F17:G17"/>
    <mergeCell ref="F18:G18"/>
    <mergeCell ref="F19:G19"/>
    <mergeCell ref="A29:C29"/>
    <mergeCell ref="F21:G21"/>
    <mergeCell ref="F22:G22"/>
    <mergeCell ref="F23:G23"/>
    <mergeCell ref="A24:C24"/>
    <mergeCell ref="F24:G24"/>
    <mergeCell ref="A25:C25"/>
    <mergeCell ref="F25:G25"/>
    <mergeCell ref="A4:A23"/>
    <mergeCell ref="A26:C26"/>
    <mergeCell ref="F26:G26"/>
    <mergeCell ref="A27:C27"/>
    <mergeCell ref="F27:G27"/>
    <mergeCell ref="A28:C28"/>
    <mergeCell ref="A35:C35"/>
    <mergeCell ref="F35:G35"/>
    <mergeCell ref="A30:C30"/>
    <mergeCell ref="A31:C31"/>
    <mergeCell ref="F31:G31"/>
    <mergeCell ref="A32:C32"/>
    <mergeCell ref="A33:C33"/>
    <mergeCell ref="A34:C34"/>
    <mergeCell ref="F34:G34"/>
  </mergeCells>
  <phoneticPr fontId="7" type="noConversion"/>
  <printOptions horizontalCentered="1"/>
  <pageMargins left="0.35430556535720825" right="0.35430556535720825" top="0.31486111879348755" bottom="7.8611113131046295E-2" header="0" footer="0"/>
  <pageSetup paperSize="9" scale="67"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1"/>
  <sheetViews>
    <sheetView zoomScale="85" zoomScaleNormal="85" workbookViewId="0">
      <selection activeCell="A3" sqref="A3:A4"/>
    </sheetView>
  </sheetViews>
  <sheetFormatPr defaultRowHeight="16.5" x14ac:dyDescent="0.3"/>
  <cols>
    <col min="1" max="1" width="39.625" customWidth="1"/>
    <col min="2" max="2" width="11.625" customWidth="1"/>
    <col min="3" max="4" width="4.625" customWidth="1"/>
    <col min="5" max="12" width="14.625" customWidth="1"/>
    <col min="13" max="13" width="12.625" customWidth="1"/>
  </cols>
  <sheetData>
    <row r="1" spans="1:14" ht="30" customHeight="1" x14ac:dyDescent="0.3">
      <c r="A1" s="115" t="s">
        <v>0</v>
      </c>
      <c r="B1" s="115"/>
      <c r="C1" s="115"/>
      <c r="D1" s="115"/>
      <c r="E1" s="115"/>
      <c r="F1" s="115"/>
      <c r="G1" s="115"/>
      <c r="H1" s="115"/>
      <c r="I1" s="115"/>
      <c r="J1" s="115"/>
      <c r="K1" s="115"/>
      <c r="L1" s="115"/>
      <c r="M1" s="115"/>
    </row>
    <row r="2" spans="1:14" ht="30" customHeight="1" x14ac:dyDescent="0.3">
      <c r="A2" s="116" t="str">
        <f>원가계산서!A2</f>
        <v>공사명 : 병동 오물처리실 보수공사</v>
      </c>
      <c r="B2" s="116"/>
      <c r="C2" s="116"/>
      <c r="D2" s="116"/>
      <c r="E2" s="116"/>
      <c r="F2" s="116"/>
      <c r="G2" s="116"/>
      <c r="H2" s="116"/>
      <c r="I2" s="116"/>
      <c r="J2" s="116"/>
      <c r="K2" s="116"/>
      <c r="L2" s="116"/>
      <c r="M2" s="116"/>
    </row>
    <row r="3" spans="1:14" ht="30" customHeight="1" x14ac:dyDescent="0.3">
      <c r="A3" s="114" t="s">
        <v>38</v>
      </c>
      <c r="B3" s="114" t="s">
        <v>3</v>
      </c>
      <c r="C3" s="114" t="s">
        <v>4</v>
      </c>
      <c r="D3" s="114" t="s">
        <v>5</v>
      </c>
      <c r="E3" s="114" t="s">
        <v>6</v>
      </c>
      <c r="F3" s="114"/>
      <c r="G3" s="114" t="s">
        <v>9</v>
      </c>
      <c r="H3" s="114"/>
      <c r="I3" s="114" t="s">
        <v>10</v>
      </c>
      <c r="J3" s="114"/>
      <c r="K3" s="114" t="s">
        <v>11</v>
      </c>
      <c r="L3" s="114"/>
      <c r="M3" s="114" t="s">
        <v>12</v>
      </c>
    </row>
    <row r="4" spans="1:14" ht="30" customHeight="1" x14ac:dyDescent="0.3">
      <c r="A4" s="114"/>
      <c r="B4" s="114"/>
      <c r="C4" s="114"/>
      <c r="D4" s="114"/>
      <c r="E4" s="2" t="s">
        <v>7</v>
      </c>
      <c r="F4" s="2" t="s">
        <v>8</v>
      </c>
      <c r="G4" s="2" t="s">
        <v>7</v>
      </c>
      <c r="H4" s="2" t="s">
        <v>8</v>
      </c>
      <c r="I4" s="2" t="s">
        <v>7</v>
      </c>
      <c r="J4" s="2" t="s">
        <v>8</v>
      </c>
      <c r="K4" s="2" t="s">
        <v>7</v>
      </c>
      <c r="L4" s="2" t="s">
        <v>8</v>
      </c>
      <c r="M4" s="114"/>
    </row>
    <row r="5" spans="1:14" ht="30" customHeight="1" x14ac:dyDescent="0.3">
      <c r="A5" s="3" t="s">
        <v>13</v>
      </c>
      <c r="B5" s="4"/>
      <c r="C5" s="4"/>
      <c r="D5" s="4">
        <v>1</v>
      </c>
      <c r="E5" s="4">
        <f>(F6)</f>
        <v>0</v>
      </c>
      <c r="F5" s="4">
        <f t="shared" ref="F5:F16" si="0">D5*E5</f>
        <v>0</v>
      </c>
      <c r="G5" s="4">
        <f>(H6)</f>
        <v>0</v>
      </c>
      <c r="H5" s="4">
        <f t="shared" ref="H5:H16" si="1">D5*G5</f>
        <v>0</v>
      </c>
      <c r="I5" s="4">
        <f>(J6)</f>
        <v>0</v>
      </c>
      <c r="J5" s="4">
        <f t="shared" ref="J5:J16" si="2">D5*I5</f>
        <v>0</v>
      </c>
      <c r="K5" s="4">
        <f t="shared" ref="K5:K16" si="3">E5+G5+I5</f>
        <v>0</v>
      </c>
      <c r="L5" s="4">
        <f t="shared" ref="L5:L16" si="4">D5*K5</f>
        <v>0</v>
      </c>
      <c r="M5" s="4"/>
      <c r="N5" s="3" t="s">
        <v>14</v>
      </c>
    </row>
    <row r="6" spans="1:14" ht="30" customHeight="1" x14ac:dyDescent="0.3">
      <c r="A6" s="3" t="s">
        <v>15</v>
      </c>
      <c r="B6" s="4"/>
      <c r="C6" s="4"/>
      <c r="D6" s="4">
        <v>1</v>
      </c>
      <c r="E6" s="4">
        <f>(F7+F11+F12)</f>
        <v>0</v>
      </c>
      <c r="F6" s="4">
        <f t="shared" si="0"/>
        <v>0</v>
      </c>
      <c r="G6" s="4">
        <f>(H7+H11+H12)</f>
        <v>0</v>
      </c>
      <c r="H6" s="4">
        <f t="shared" si="1"/>
        <v>0</v>
      </c>
      <c r="I6" s="4">
        <f>(J7+J11+J12)</f>
        <v>0</v>
      </c>
      <c r="J6" s="4">
        <f t="shared" si="2"/>
        <v>0</v>
      </c>
      <c r="K6" s="4">
        <f t="shared" si="3"/>
        <v>0</v>
      </c>
      <c r="L6" s="4">
        <f t="shared" si="4"/>
        <v>0</v>
      </c>
      <c r="M6" s="4"/>
      <c r="N6" s="3" t="s">
        <v>16</v>
      </c>
    </row>
    <row r="7" spans="1:14" ht="30" customHeight="1" x14ac:dyDescent="0.3">
      <c r="A7" s="3" t="s">
        <v>17</v>
      </c>
      <c r="B7" s="4"/>
      <c r="C7" s="4"/>
      <c r="D7" s="4">
        <v>1</v>
      </c>
      <c r="E7" s="4">
        <f>(F8+F9+F10)</f>
        <v>0</v>
      </c>
      <c r="F7" s="4">
        <f t="shared" si="0"/>
        <v>0</v>
      </c>
      <c r="G7" s="4">
        <f>(H8+H9+H10)</f>
        <v>0</v>
      </c>
      <c r="H7" s="4">
        <f t="shared" si="1"/>
        <v>0</v>
      </c>
      <c r="I7" s="4">
        <f>(J8+J9+J10)</f>
        <v>0</v>
      </c>
      <c r="J7" s="4">
        <f t="shared" si="2"/>
        <v>0</v>
      </c>
      <c r="K7" s="4">
        <f t="shared" si="3"/>
        <v>0</v>
      </c>
      <c r="L7" s="4">
        <f t="shared" si="4"/>
        <v>0</v>
      </c>
      <c r="M7" s="4"/>
      <c r="N7" s="3" t="s">
        <v>18</v>
      </c>
    </row>
    <row r="8" spans="1:14" ht="30" customHeight="1" x14ac:dyDescent="0.3">
      <c r="A8" s="3" t="s">
        <v>19</v>
      </c>
      <c r="B8" s="4"/>
      <c r="C8" s="4"/>
      <c r="D8" s="4">
        <v>1</v>
      </c>
      <c r="E8" s="4">
        <f>내역서!H29</f>
        <v>0</v>
      </c>
      <c r="F8" s="4">
        <f t="shared" si="0"/>
        <v>0</v>
      </c>
      <c r="G8" s="4">
        <f>내역서!J29</f>
        <v>0</v>
      </c>
      <c r="H8" s="4">
        <f t="shared" si="1"/>
        <v>0</v>
      </c>
      <c r="I8" s="4">
        <f>내역서!L29</f>
        <v>0</v>
      </c>
      <c r="J8" s="4">
        <f t="shared" si="2"/>
        <v>0</v>
      </c>
      <c r="K8" s="4">
        <f t="shared" si="3"/>
        <v>0</v>
      </c>
      <c r="L8" s="4">
        <f t="shared" si="4"/>
        <v>0</v>
      </c>
      <c r="M8" s="4"/>
      <c r="N8" s="3" t="s">
        <v>20</v>
      </c>
    </row>
    <row r="9" spans="1:14" ht="30" customHeight="1" x14ac:dyDescent="0.3">
      <c r="A9" s="3" t="s">
        <v>21</v>
      </c>
      <c r="B9" s="4"/>
      <c r="C9" s="4"/>
      <c r="D9" s="4">
        <v>1</v>
      </c>
      <c r="E9" s="4">
        <f>내역서!H81</f>
        <v>0</v>
      </c>
      <c r="F9" s="4">
        <f t="shared" si="0"/>
        <v>0</v>
      </c>
      <c r="G9" s="4">
        <f>내역서!J81</f>
        <v>0</v>
      </c>
      <c r="H9" s="4">
        <f t="shared" si="1"/>
        <v>0</v>
      </c>
      <c r="I9" s="4">
        <f>내역서!L81</f>
        <v>0</v>
      </c>
      <c r="J9" s="4">
        <f t="shared" si="2"/>
        <v>0</v>
      </c>
      <c r="K9" s="4">
        <f t="shared" si="3"/>
        <v>0</v>
      </c>
      <c r="L9" s="4">
        <f t="shared" si="4"/>
        <v>0</v>
      </c>
      <c r="M9" s="4"/>
      <c r="N9" s="3" t="s">
        <v>22</v>
      </c>
    </row>
    <row r="10" spans="1:14" ht="30" customHeight="1" x14ac:dyDescent="0.3">
      <c r="A10" s="3" t="s">
        <v>23</v>
      </c>
      <c r="B10" s="4"/>
      <c r="C10" s="4"/>
      <c r="D10" s="4">
        <v>1</v>
      </c>
      <c r="E10" s="4">
        <f>내역서!H133</f>
        <v>0</v>
      </c>
      <c r="F10" s="4">
        <f t="shared" si="0"/>
        <v>0</v>
      </c>
      <c r="G10" s="4">
        <f>내역서!J133</f>
        <v>0</v>
      </c>
      <c r="H10" s="4">
        <f t="shared" si="1"/>
        <v>0</v>
      </c>
      <c r="I10" s="4">
        <f>내역서!L133</f>
        <v>0</v>
      </c>
      <c r="J10" s="4">
        <f t="shared" si="2"/>
        <v>0</v>
      </c>
      <c r="K10" s="4">
        <f t="shared" si="3"/>
        <v>0</v>
      </c>
      <c r="L10" s="4">
        <f t="shared" si="4"/>
        <v>0</v>
      </c>
      <c r="M10" s="4"/>
      <c r="N10" s="3" t="s">
        <v>24</v>
      </c>
    </row>
    <row r="11" spans="1:14" ht="30" customHeight="1" x14ac:dyDescent="0.3">
      <c r="A11" s="3" t="s">
        <v>25</v>
      </c>
      <c r="B11" s="4"/>
      <c r="C11" s="4"/>
      <c r="D11" s="4">
        <v>1</v>
      </c>
      <c r="E11" s="4">
        <f>내역서!H159</f>
        <v>0</v>
      </c>
      <c r="F11" s="4">
        <f t="shared" si="0"/>
        <v>0</v>
      </c>
      <c r="G11" s="4">
        <f>내역서!J159</f>
        <v>0</v>
      </c>
      <c r="H11" s="4">
        <f t="shared" si="1"/>
        <v>0</v>
      </c>
      <c r="I11" s="4">
        <f>내역서!L159</f>
        <v>0</v>
      </c>
      <c r="J11" s="4">
        <f t="shared" si="2"/>
        <v>0</v>
      </c>
      <c r="K11" s="4">
        <f t="shared" si="3"/>
        <v>0</v>
      </c>
      <c r="L11" s="4">
        <f t="shared" si="4"/>
        <v>0</v>
      </c>
      <c r="M11" s="4"/>
      <c r="N11" s="3" t="s">
        <v>26</v>
      </c>
    </row>
    <row r="12" spans="1:14" ht="30" customHeight="1" x14ac:dyDescent="0.3">
      <c r="A12" s="3" t="s">
        <v>27</v>
      </c>
      <c r="B12" s="4"/>
      <c r="C12" s="4"/>
      <c r="D12" s="4">
        <v>1</v>
      </c>
      <c r="E12" s="4">
        <f>(F13+F14+F15+F16)</f>
        <v>0</v>
      </c>
      <c r="F12" s="4">
        <f t="shared" si="0"/>
        <v>0</v>
      </c>
      <c r="G12" s="4">
        <f>(H13+H14+H15+H16)</f>
        <v>0</v>
      </c>
      <c r="H12" s="4">
        <f t="shared" si="1"/>
        <v>0</v>
      </c>
      <c r="I12" s="4">
        <f>(J13+J14+J15+J16)</f>
        <v>0</v>
      </c>
      <c r="J12" s="4">
        <f t="shared" si="2"/>
        <v>0</v>
      </c>
      <c r="K12" s="4">
        <f t="shared" si="3"/>
        <v>0</v>
      </c>
      <c r="L12" s="4">
        <f t="shared" si="4"/>
        <v>0</v>
      </c>
      <c r="M12" s="4"/>
      <c r="N12" s="3" t="s">
        <v>28</v>
      </c>
    </row>
    <row r="13" spans="1:14" ht="30" customHeight="1" x14ac:dyDescent="0.3">
      <c r="A13" s="3" t="s">
        <v>29</v>
      </c>
      <c r="B13" s="4"/>
      <c r="C13" s="4"/>
      <c r="D13" s="4">
        <v>1</v>
      </c>
      <c r="E13" s="4">
        <f>내역서!H185</f>
        <v>0</v>
      </c>
      <c r="F13" s="4">
        <f t="shared" si="0"/>
        <v>0</v>
      </c>
      <c r="G13" s="4">
        <f>내역서!J185</f>
        <v>0</v>
      </c>
      <c r="H13" s="4">
        <f t="shared" si="1"/>
        <v>0</v>
      </c>
      <c r="I13" s="4">
        <f>내역서!L185</f>
        <v>0</v>
      </c>
      <c r="J13" s="4">
        <f t="shared" si="2"/>
        <v>0</v>
      </c>
      <c r="K13" s="4">
        <f t="shared" si="3"/>
        <v>0</v>
      </c>
      <c r="L13" s="4">
        <f t="shared" si="4"/>
        <v>0</v>
      </c>
      <c r="M13" s="4"/>
      <c r="N13" s="3" t="s">
        <v>30</v>
      </c>
    </row>
    <row r="14" spans="1:14" ht="30" customHeight="1" x14ac:dyDescent="0.3">
      <c r="A14" s="3" t="s">
        <v>31</v>
      </c>
      <c r="B14" s="4"/>
      <c r="C14" s="4"/>
      <c r="D14" s="4">
        <v>1</v>
      </c>
      <c r="E14" s="4">
        <f>내역서!H211</f>
        <v>0</v>
      </c>
      <c r="F14" s="4">
        <f t="shared" si="0"/>
        <v>0</v>
      </c>
      <c r="G14" s="4">
        <f>내역서!J211</f>
        <v>0</v>
      </c>
      <c r="H14" s="4">
        <f t="shared" si="1"/>
        <v>0</v>
      </c>
      <c r="I14" s="4">
        <f>내역서!L211</f>
        <v>0</v>
      </c>
      <c r="J14" s="4">
        <f t="shared" si="2"/>
        <v>0</v>
      </c>
      <c r="K14" s="4">
        <f t="shared" si="3"/>
        <v>0</v>
      </c>
      <c r="L14" s="4">
        <f t="shared" si="4"/>
        <v>0</v>
      </c>
      <c r="M14" s="4"/>
      <c r="N14" s="3" t="s">
        <v>32</v>
      </c>
    </row>
    <row r="15" spans="1:14" ht="30" customHeight="1" x14ac:dyDescent="0.3">
      <c r="A15" s="3" t="s">
        <v>33</v>
      </c>
      <c r="B15" s="4"/>
      <c r="C15" s="4"/>
      <c r="D15" s="4">
        <v>1</v>
      </c>
      <c r="E15" s="4">
        <f>내역서!H237</f>
        <v>0</v>
      </c>
      <c r="F15" s="4">
        <f t="shared" si="0"/>
        <v>0</v>
      </c>
      <c r="G15" s="4">
        <f>내역서!J237</f>
        <v>0</v>
      </c>
      <c r="H15" s="4">
        <f t="shared" si="1"/>
        <v>0</v>
      </c>
      <c r="I15" s="4">
        <f>내역서!L237</f>
        <v>0</v>
      </c>
      <c r="J15" s="4">
        <f t="shared" si="2"/>
        <v>0</v>
      </c>
      <c r="K15" s="4">
        <f t="shared" si="3"/>
        <v>0</v>
      </c>
      <c r="L15" s="4">
        <f t="shared" si="4"/>
        <v>0</v>
      </c>
      <c r="M15" s="4"/>
      <c r="N15" s="3" t="s">
        <v>34</v>
      </c>
    </row>
    <row r="16" spans="1:14" ht="30" customHeight="1" x14ac:dyDescent="0.3">
      <c r="A16" s="3" t="s">
        <v>35</v>
      </c>
      <c r="B16" s="4"/>
      <c r="C16" s="4"/>
      <c r="D16" s="4">
        <v>1</v>
      </c>
      <c r="E16" s="4">
        <f>내역서!H263</f>
        <v>0</v>
      </c>
      <c r="F16" s="4">
        <f t="shared" si="0"/>
        <v>0</v>
      </c>
      <c r="G16" s="4">
        <f>내역서!J263</f>
        <v>0</v>
      </c>
      <c r="H16" s="4">
        <f t="shared" si="1"/>
        <v>0</v>
      </c>
      <c r="I16" s="4">
        <f>내역서!L263</f>
        <v>0</v>
      </c>
      <c r="J16" s="4">
        <f t="shared" si="2"/>
        <v>0</v>
      </c>
      <c r="K16" s="4">
        <f t="shared" si="3"/>
        <v>0</v>
      </c>
      <c r="L16" s="4">
        <f t="shared" si="4"/>
        <v>0</v>
      </c>
      <c r="M16" s="4"/>
      <c r="N16" s="3" t="s">
        <v>36</v>
      </c>
    </row>
    <row r="17" spans="1:14" ht="30" customHeight="1" x14ac:dyDescent="0.3">
      <c r="A17" s="4"/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</row>
    <row r="18" spans="1:14" ht="30" customHeight="1" x14ac:dyDescent="0.3">
      <c r="A18" s="4"/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</row>
    <row r="19" spans="1:14" ht="30" customHeight="1" x14ac:dyDescent="0.3">
      <c r="A19" s="4"/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</row>
    <row r="20" spans="1:14" ht="30" customHeight="1" x14ac:dyDescent="0.3">
      <c r="A20" s="4"/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</row>
    <row r="21" spans="1:14" ht="30" customHeight="1" x14ac:dyDescent="0.3">
      <c r="A21" s="4"/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</row>
    <row r="22" spans="1:14" ht="30" customHeight="1" x14ac:dyDescent="0.3">
      <c r="A22" s="4"/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</row>
    <row r="23" spans="1:14" ht="30" customHeight="1" x14ac:dyDescent="0.3">
      <c r="A23" s="4"/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</row>
    <row r="24" spans="1:14" ht="30" customHeight="1" x14ac:dyDescent="0.3">
      <c r="A24" s="4"/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</row>
    <row r="25" spans="1:14" ht="30" customHeight="1" x14ac:dyDescent="0.3">
      <c r="A25" s="4"/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</row>
    <row r="26" spans="1:14" ht="30" customHeight="1" x14ac:dyDescent="0.3">
      <c r="A26" s="4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</row>
    <row r="27" spans="1:14" ht="30" customHeight="1" x14ac:dyDescent="0.3">
      <c r="A27" s="4"/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</row>
    <row r="28" spans="1:14" ht="30" customHeight="1" x14ac:dyDescent="0.3">
      <c r="A28" s="4"/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</row>
    <row r="29" spans="1:14" ht="30" customHeight="1" x14ac:dyDescent="0.3">
      <c r="A29" s="4" t="s">
        <v>37</v>
      </c>
      <c r="B29" s="4"/>
      <c r="C29" s="4"/>
      <c r="D29" s="4"/>
      <c r="E29" s="4"/>
      <c r="F29" s="4">
        <f>(F5)</f>
        <v>0</v>
      </c>
      <c r="G29" s="4"/>
      <c r="H29" s="4">
        <f>(H5)</f>
        <v>0</v>
      </c>
      <c r="I29" s="4"/>
      <c r="J29" s="4">
        <f>(J5)</f>
        <v>0</v>
      </c>
      <c r="K29" s="4"/>
      <c r="L29" s="4">
        <f>F29+H29+J29</f>
        <v>0</v>
      </c>
      <c r="M29" s="4"/>
      <c r="N29" s="4"/>
    </row>
    <row r="30" spans="1:14" hidden="1" x14ac:dyDescent="0.3">
      <c r="A30" t="s">
        <v>39</v>
      </c>
    </row>
    <row r="31" spans="1:14" ht="17.25" x14ac:dyDescent="0.3">
      <c r="A31" s="1" t="s">
        <v>40</v>
      </c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</row>
  </sheetData>
  <mergeCells count="11">
    <mergeCell ref="M3:M4"/>
    <mergeCell ref="A1:M1"/>
    <mergeCell ref="A2:M2"/>
    <mergeCell ref="A3:A4"/>
    <mergeCell ref="B3:B4"/>
    <mergeCell ref="C3:C4"/>
    <mergeCell ref="D3:D4"/>
    <mergeCell ref="E3:F3"/>
    <mergeCell ref="G3:H3"/>
    <mergeCell ref="I3:J3"/>
    <mergeCell ref="K3:L3"/>
  </mergeCells>
  <phoneticPr fontId="1" type="noConversion"/>
  <pageMargins left="0.78740157480314954" right="0" top="0.39370078740157477" bottom="0.39370078740157477" header="0.3" footer="0.3"/>
  <pageSetup paperSize="9" scale="6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265"/>
  <sheetViews>
    <sheetView topLeftCell="C1" zoomScale="70" zoomScaleNormal="70" workbookViewId="0">
      <selection activeCell="P1" sqref="P1"/>
    </sheetView>
  </sheetViews>
  <sheetFormatPr defaultRowHeight="16.5" x14ac:dyDescent="0.3"/>
  <cols>
    <col min="1" max="1" width="12.625" hidden="1" customWidth="1"/>
    <col min="2" max="2" width="11.625" hidden="1" customWidth="1"/>
    <col min="3" max="3" width="28.625" customWidth="1"/>
    <col min="4" max="4" width="20.625" customWidth="1"/>
    <col min="5" max="5" width="4.625" customWidth="1"/>
    <col min="6" max="6" width="10.625" style="64" customWidth="1"/>
    <col min="7" max="14" width="14.625" customWidth="1"/>
    <col min="15" max="15" width="12.625" customWidth="1"/>
    <col min="18" max="19" width="1.625" customWidth="1"/>
    <col min="20" max="20" width="5.625" customWidth="1"/>
    <col min="21" max="29" width="1.625" customWidth="1"/>
  </cols>
  <sheetData>
    <row r="1" spans="1:29" ht="30" customHeight="1" x14ac:dyDescent="0.3">
      <c r="C1" s="116" t="str">
        <f>원가계산서!A2</f>
        <v>공사명 : 병동 오물처리실 보수공사</v>
      </c>
      <c r="D1" s="116"/>
      <c r="E1" s="116"/>
      <c r="F1" s="116"/>
      <c r="G1" s="116"/>
      <c r="H1" s="116"/>
      <c r="I1" s="116"/>
      <c r="J1" s="116"/>
      <c r="K1" s="116"/>
      <c r="L1" s="116"/>
      <c r="M1" s="116"/>
      <c r="N1" s="116"/>
      <c r="O1" s="116"/>
    </row>
    <row r="2" spans="1:29" ht="30" customHeight="1" x14ac:dyDescent="0.3">
      <c r="A2" s="117" t="s">
        <v>1</v>
      </c>
      <c r="B2" s="117" t="s">
        <v>41</v>
      </c>
      <c r="C2" s="117" t="s">
        <v>2</v>
      </c>
      <c r="D2" s="117" t="s">
        <v>3</v>
      </c>
      <c r="E2" s="117" t="s">
        <v>4</v>
      </c>
      <c r="F2" s="118" t="s">
        <v>5</v>
      </c>
      <c r="G2" s="117" t="s">
        <v>6</v>
      </c>
      <c r="H2" s="117"/>
      <c r="I2" s="117" t="s">
        <v>9</v>
      </c>
      <c r="J2" s="117"/>
      <c r="K2" s="117" t="s">
        <v>10</v>
      </c>
      <c r="L2" s="117"/>
      <c r="M2" s="117" t="s">
        <v>11</v>
      </c>
      <c r="N2" s="117"/>
      <c r="O2" s="117" t="s">
        <v>12</v>
      </c>
    </row>
    <row r="3" spans="1:29" ht="30" customHeight="1" x14ac:dyDescent="0.3">
      <c r="A3" s="117"/>
      <c r="B3" s="117"/>
      <c r="C3" s="117"/>
      <c r="D3" s="117"/>
      <c r="E3" s="117"/>
      <c r="F3" s="118"/>
      <c r="G3" s="5" t="s">
        <v>7</v>
      </c>
      <c r="H3" s="5" t="s">
        <v>8</v>
      </c>
      <c r="I3" s="5" t="s">
        <v>7</v>
      </c>
      <c r="J3" s="5" t="s">
        <v>8</v>
      </c>
      <c r="K3" s="5" t="s">
        <v>7</v>
      </c>
      <c r="L3" s="5" t="s">
        <v>8</v>
      </c>
      <c r="M3" s="5" t="s">
        <v>7</v>
      </c>
      <c r="N3" s="5" t="s">
        <v>8</v>
      </c>
      <c r="O3" s="117"/>
    </row>
    <row r="4" spans="1:29" ht="30" customHeight="1" x14ac:dyDescent="0.3">
      <c r="A4" s="6"/>
      <c r="B4" s="6"/>
      <c r="C4" s="7" t="s">
        <v>19</v>
      </c>
      <c r="D4" s="7"/>
      <c r="E4" s="7"/>
      <c r="F4" s="9"/>
      <c r="G4" s="7"/>
      <c r="H4" s="7"/>
      <c r="I4" s="7"/>
      <c r="J4" s="7"/>
      <c r="K4" s="7"/>
      <c r="L4" s="7"/>
      <c r="M4" s="7"/>
      <c r="N4" s="7"/>
      <c r="O4" s="7"/>
    </row>
    <row r="5" spans="1:29" ht="30" customHeight="1" x14ac:dyDescent="0.3">
      <c r="A5" s="8" t="s">
        <v>20</v>
      </c>
      <c r="B5" s="8" t="s">
        <v>42</v>
      </c>
      <c r="C5" s="8" t="s">
        <v>43</v>
      </c>
      <c r="D5" s="8" t="s">
        <v>44</v>
      </c>
      <c r="E5" s="8" t="s">
        <v>45</v>
      </c>
      <c r="F5" s="63">
        <v>18</v>
      </c>
      <c r="G5" s="6"/>
      <c r="H5" s="6">
        <f>TRUNC(F5*G5,0)</f>
        <v>0</v>
      </c>
      <c r="I5" s="6"/>
      <c r="J5" s="6">
        <f>TRUNC(F5*I5,0)</f>
        <v>0</v>
      </c>
      <c r="K5" s="6"/>
      <c r="L5" s="6">
        <f>TRUNC(F5*K5,0)</f>
        <v>0</v>
      </c>
      <c r="M5" s="6">
        <f t="shared" ref="M5:N7" si="0">G5+I5+K5</f>
        <v>0</v>
      </c>
      <c r="N5" s="6">
        <f t="shared" si="0"/>
        <v>0</v>
      </c>
      <c r="O5" s="8"/>
      <c r="T5">
        <v>0</v>
      </c>
      <c r="AC5">
        <v>1</v>
      </c>
    </row>
    <row r="6" spans="1:29" ht="30" customHeight="1" x14ac:dyDescent="0.3">
      <c r="A6" s="8" t="s">
        <v>20</v>
      </c>
      <c r="B6" s="8" t="s">
        <v>46</v>
      </c>
      <c r="C6" s="8" t="s">
        <v>47</v>
      </c>
      <c r="D6" s="8" t="s">
        <v>48</v>
      </c>
      <c r="E6" s="8" t="s">
        <v>49</v>
      </c>
      <c r="F6" s="63">
        <v>18</v>
      </c>
      <c r="G6" s="6"/>
      <c r="H6" s="6">
        <f>TRUNC(F6*G6,0)</f>
        <v>0</v>
      </c>
      <c r="I6" s="6"/>
      <c r="J6" s="6">
        <f>TRUNC(F6*I6,0)</f>
        <v>0</v>
      </c>
      <c r="K6" s="6"/>
      <c r="L6" s="6">
        <f>TRUNC(F6*K6,0)</f>
        <v>0</v>
      </c>
      <c r="M6" s="6">
        <f t="shared" si="0"/>
        <v>0</v>
      </c>
      <c r="N6" s="6">
        <f t="shared" si="0"/>
        <v>0</v>
      </c>
      <c r="O6" s="8"/>
      <c r="T6">
        <v>0</v>
      </c>
      <c r="AC6">
        <v>1</v>
      </c>
    </row>
    <row r="7" spans="1:29" ht="30" customHeight="1" x14ac:dyDescent="0.3">
      <c r="A7" s="8" t="s">
        <v>20</v>
      </c>
      <c r="B7" s="8" t="s">
        <v>50</v>
      </c>
      <c r="C7" s="8" t="s">
        <v>51</v>
      </c>
      <c r="D7" s="8" t="s">
        <v>52</v>
      </c>
      <c r="E7" s="8" t="s">
        <v>49</v>
      </c>
      <c r="F7" s="63">
        <v>9</v>
      </c>
      <c r="G7" s="6"/>
      <c r="H7" s="6">
        <f>TRUNC(F7*G7,0)</f>
        <v>0</v>
      </c>
      <c r="I7" s="6"/>
      <c r="J7" s="6">
        <f>TRUNC(F7*I7,0)</f>
        <v>0</v>
      </c>
      <c r="K7" s="6"/>
      <c r="L7" s="6">
        <f>TRUNC(F7*K7,0)</f>
        <v>0</v>
      </c>
      <c r="M7" s="6">
        <f t="shared" si="0"/>
        <v>0</v>
      </c>
      <c r="N7" s="6">
        <f t="shared" si="0"/>
        <v>0</v>
      </c>
      <c r="O7" s="8"/>
      <c r="T7">
        <v>0</v>
      </c>
      <c r="AC7">
        <v>1</v>
      </c>
    </row>
    <row r="8" spans="1:29" ht="30" customHeight="1" x14ac:dyDescent="0.3">
      <c r="A8" s="6"/>
      <c r="B8" s="6"/>
      <c r="C8" s="6"/>
      <c r="D8" s="6"/>
      <c r="E8" s="6"/>
      <c r="F8" s="63"/>
      <c r="G8" s="6"/>
      <c r="H8" s="6"/>
      <c r="I8" s="6"/>
      <c r="J8" s="6"/>
      <c r="K8" s="6"/>
      <c r="L8" s="6"/>
      <c r="M8" s="6"/>
      <c r="N8" s="6"/>
      <c r="O8" s="6"/>
    </row>
    <row r="9" spans="1:29" ht="30" customHeight="1" x14ac:dyDescent="0.3">
      <c r="A9" s="6"/>
      <c r="B9" s="6"/>
      <c r="C9" s="6"/>
      <c r="D9" s="6"/>
      <c r="E9" s="6"/>
      <c r="F9" s="63"/>
      <c r="G9" s="6"/>
      <c r="H9" s="6"/>
      <c r="I9" s="6"/>
      <c r="J9" s="6"/>
      <c r="K9" s="6"/>
      <c r="L9" s="6"/>
      <c r="M9" s="6"/>
      <c r="N9" s="6"/>
      <c r="O9" s="6"/>
    </row>
    <row r="10" spans="1:29" ht="30" customHeight="1" x14ac:dyDescent="0.3">
      <c r="A10" s="6"/>
      <c r="B10" s="6"/>
      <c r="C10" s="6"/>
      <c r="D10" s="6"/>
      <c r="E10" s="6"/>
      <c r="F10" s="63"/>
      <c r="G10" s="6"/>
      <c r="H10" s="6"/>
      <c r="I10" s="6"/>
      <c r="J10" s="6"/>
      <c r="K10" s="6"/>
      <c r="L10" s="6"/>
      <c r="M10" s="6"/>
      <c r="N10" s="6"/>
      <c r="O10" s="6"/>
    </row>
    <row r="11" spans="1:29" ht="30" customHeight="1" x14ac:dyDescent="0.3">
      <c r="A11" s="6"/>
      <c r="B11" s="6"/>
      <c r="C11" s="6"/>
      <c r="D11" s="6"/>
      <c r="E11" s="6"/>
      <c r="F11" s="63"/>
      <c r="G11" s="6"/>
      <c r="H11" s="6"/>
      <c r="I11" s="6"/>
      <c r="J11" s="6"/>
      <c r="K11" s="6"/>
      <c r="L11" s="6"/>
      <c r="M11" s="6"/>
      <c r="N11" s="6"/>
      <c r="O11" s="6"/>
    </row>
    <row r="12" spans="1:29" ht="30" customHeight="1" x14ac:dyDescent="0.3">
      <c r="A12" s="6"/>
      <c r="B12" s="6"/>
      <c r="C12" s="6"/>
      <c r="D12" s="6"/>
      <c r="E12" s="6"/>
      <c r="F12" s="63"/>
      <c r="G12" s="6"/>
      <c r="H12" s="6"/>
      <c r="I12" s="6"/>
      <c r="J12" s="6"/>
      <c r="K12" s="6"/>
      <c r="L12" s="6"/>
      <c r="M12" s="6"/>
      <c r="N12" s="6"/>
      <c r="O12" s="6"/>
    </row>
    <row r="13" spans="1:29" ht="30" customHeight="1" x14ac:dyDescent="0.3">
      <c r="A13" s="6"/>
      <c r="B13" s="6"/>
      <c r="C13" s="6"/>
      <c r="D13" s="6"/>
      <c r="E13" s="6"/>
      <c r="F13" s="63"/>
      <c r="G13" s="6"/>
      <c r="H13" s="6"/>
      <c r="I13" s="6"/>
      <c r="J13" s="6"/>
      <c r="K13" s="6"/>
      <c r="L13" s="6"/>
      <c r="M13" s="6"/>
      <c r="N13" s="6"/>
      <c r="O13" s="6"/>
    </row>
    <row r="14" spans="1:29" ht="30" customHeight="1" x14ac:dyDescent="0.3">
      <c r="A14" s="6"/>
      <c r="B14" s="6"/>
      <c r="C14" s="6"/>
      <c r="D14" s="6"/>
      <c r="E14" s="6"/>
      <c r="F14" s="63"/>
      <c r="G14" s="6"/>
      <c r="H14" s="6"/>
      <c r="I14" s="6"/>
      <c r="J14" s="6"/>
      <c r="K14" s="6"/>
      <c r="L14" s="6"/>
      <c r="M14" s="6"/>
      <c r="N14" s="6"/>
      <c r="O14" s="6"/>
    </row>
    <row r="15" spans="1:29" ht="30" customHeight="1" x14ac:dyDescent="0.3">
      <c r="A15" s="6"/>
      <c r="B15" s="6"/>
      <c r="C15" s="6"/>
      <c r="D15" s="6"/>
      <c r="E15" s="6"/>
      <c r="F15" s="63"/>
      <c r="G15" s="6"/>
      <c r="H15" s="6"/>
      <c r="I15" s="6"/>
      <c r="J15" s="6"/>
      <c r="K15" s="6"/>
      <c r="L15" s="6"/>
      <c r="M15" s="6"/>
      <c r="N15" s="6"/>
      <c r="O15" s="6"/>
    </row>
    <row r="16" spans="1:29" ht="30" customHeight="1" x14ac:dyDescent="0.3">
      <c r="A16" s="6"/>
      <c r="B16" s="6"/>
      <c r="C16" s="6"/>
      <c r="D16" s="6"/>
      <c r="E16" s="6"/>
      <c r="F16" s="63"/>
      <c r="G16" s="6"/>
      <c r="H16" s="6"/>
      <c r="I16" s="6"/>
      <c r="J16" s="6"/>
      <c r="K16" s="6"/>
      <c r="L16" s="6"/>
      <c r="M16" s="6"/>
      <c r="N16" s="6"/>
      <c r="O16" s="6"/>
    </row>
    <row r="17" spans="1:29" ht="30" customHeight="1" x14ac:dyDescent="0.3">
      <c r="A17" s="6"/>
      <c r="B17" s="6"/>
      <c r="C17" s="6"/>
      <c r="D17" s="6"/>
      <c r="E17" s="6"/>
      <c r="F17" s="63"/>
      <c r="G17" s="6"/>
      <c r="H17" s="6"/>
      <c r="I17" s="6"/>
      <c r="J17" s="6"/>
      <c r="K17" s="6"/>
      <c r="L17" s="6"/>
      <c r="M17" s="6"/>
      <c r="N17" s="6"/>
      <c r="O17" s="6"/>
    </row>
    <row r="18" spans="1:29" ht="30" customHeight="1" x14ac:dyDescent="0.3">
      <c r="A18" s="6"/>
      <c r="B18" s="6"/>
      <c r="C18" s="6"/>
      <c r="D18" s="6"/>
      <c r="E18" s="6"/>
      <c r="F18" s="63"/>
      <c r="G18" s="6"/>
      <c r="H18" s="6"/>
      <c r="I18" s="6"/>
      <c r="J18" s="6"/>
      <c r="K18" s="6"/>
      <c r="L18" s="6"/>
      <c r="M18" s="6"/>
      <c r="N18" s="6"/>
      <c r="O18" s="6"/>
    </row>
    <row r="19" spans="1:29" ht="30" customHeight="1" x14ac:dyDescent="0.3">
      <c r="A19" s="6"/>
      <c r="B19" s="6"/>
      <c r="C19" s="6"/>
      <c r="D19" s="6"/>
      <c r="E19" s="6"/>
      <c r="F19" s="63"/>
      <c r="G19" s="6"/>
      <c r="H19" s="6"/>
      <c r="I19" s="6"/>
      <c r="J19" s="6"/>
      <c r="K19" s="6"/>
      <c r="L19" s="6"/>
      <c r="M19" s="6"/>
      <c r="N19" s="6"/>
      <c r="O19" s="6"/>
    </row>
    <row r="20" spans="1:29" ht="30" customHeight="1" x14ac:dyDescent="0.3">
      <c r="A20" s="6"/>
      <c r="B20" s="6"/>
      <c r="C20" s="6"/>
      <c r="D20" s="6"/>
      <c r="E20" s="6"/>
      <c r="F20" s="63"/>
      <c r="G20" s="6"/>
      <c r="H20" s="6"/>
      <c r="I20" s="6"/>
      <c r="J20" s="6"/>
      <c r="K20" s="6"/>
      <c r="L20" s="6"/>
      <c r="M20" s="6"/>
      <c r="N20" s="6"/>
      <c r="O20" s="6"/>
    </row>
    <row r="21" spans="1:29" ht="30" customHeight="1" x14ac:dyDescent="0.3">
      <c r="A21" s="6"/>
      <c r="B21" s="6"/>
      <c r="C21" s="6"/>
      <c r="D21" s="6"/>
      <c r="E21" s="6"/>
      <c r="F21" s="63"/>
      <c r="G21" s="6"/>
      <c r="H21" s="6"/>
      <c r="I21" s="6"/>
      <c r="J21" s="6"/>
      <c r="K21" s="6"/>
      <c r="L21" s="6"/>
      <c r="M21" s="6"/>
      <c r="N21" s="6"/>
      <c r="O21" s="6"/>
    </row>
    <row r="22" spans="1:29" ht="30" customHeight="1" x14ac:dyDescent="0.3">
      <c r="A22" s="6"/>
      <c r="B22" s="6"/>
      <c r="C22" s="6"/>
      <c r="D22" s="6"/>
      <c r="E22" s="6"/>
      <c r="F22" s="63"/>
      <c r="G22" s="6"/>
      <c r="H22" s="6"/>
      <c r="I22" s="6"/>
      <c r="J22" s="6"/>
      <c r="K22" s="6"/>
      <c r="L22" s="6"/>
      <c r="M22" s="6"/>
      <c r="N22" s="6"/>
      <c r="O22" s="6"/>
    </row>
    <row r="23" spans="1:29" ht="30" customHeight="1" x14ac:dyDescent="0.3">
      <c r="A23" s="6"/>
      <c r="B23" s="6"/>
      <c r="C23" s="6"/>
      <c r="D23" s="6"/>
      <c r="E23" s="6"/>
      <c r="F23" s="63"/>
      <c r="G23" s="6"/>
      <c r="H23" s="6"/>
      <c r="I23" s="6"/>
      <c r="J23" s="6"/>
      <c r="K23" s="6"/>
      <c r="L23" s="6"/>
      <c r="M23" s="6"/>
      <c r="N23" s="6"/>
      <c r="O23" s="6"/>
    </row>
    <row r="24" spans="1:29" ht="30" customHeight="1" x14ac:dyDescent="0.3">
      <c r="A24" s="6"/>
      <c r="B24" s="6"/>
      <c r="C24" s="6"/>
      <c r="D24" s="6"/>
      <c r="E24" s="6"/>
      <c r="F24" s="63"/>
      <c r="G24" s="6"/>
      <c r="H24" s="6"/>
      <c r="I24" s="6"/>
      <c r="J24" s="6"/>
      <c r="K24" s="6"/>
      <c r="L24" s="6"/>
      <c r="M24" s="6"/>
      <c r="N24" s="6"/>
      <c r="O24" s="6"/>
    </row>
    <row r="25" spans="1:29" ht="30" customHeight="1" x14ac:dyDescent="0.3">
      <c r="A25" s="6"/>
      <c r="B25" s="6"/>
      <c r="C25" s="6"/>
      <c r="D25" s="6"/>
      <c r="E25" s="6"/>
      <c r="F25" s="63"/>
      <c r="G25" s="6"/>
      <c r="H25" s="6"/>
      <c r="I25" s="6"/>
      <c r="J25" s="6"/>
      <c r="K25" s="6"/>
      <c r="L25" s="6"/>
      <c r="M25" s="6"/>
      <c r="N25" s="6"/>
      <c r="O25" s="6"/>
    </row>
    <row r="26" spans="1:29" ht="30" customHeight="1" x14ac:dyDescent="0.3">
      <c r="A26" s="6"/>
      <c r="B26" s="6"/>
      <c r="C26" s="6"/>
      <c r="D26" s="6"/>
      <c r="E26" s="6"/>
      <c r="F26" s="63"/>
      <c r="G26" s="6"/>
      <c r="H26" s="6"/>
      <c r="I26" s="6"/>
      <c r="J26" s="6"/>
      <c r="K26" s="6"/>
      <c r="L26" s="6"/>
      <c r="M26" s="6"/>
      <c r="N26" s="6"/>
      <c r="O26" s="6"/>
    </row>
    <row r="27" spans="1:29" ht="30" customHeight="1" x14ac:dyDescent="0.3">
      <c r="A27" s="6"/>
      <c r="B27" s="6"/>
      <c r="C27" s="6"/>
      <c r="D27" s="6"/>
      <c r="E27" s="6"/>
      <c r="F27" s="63"/>
      <c r="G27" s="6"/>
      <c r="H27" s="6"/>
      <c r="I27" s="6"/>
      <c r="J27" s="6"/>
      <c r="K27" s="6"/>
      <c r="L27" s="6"/>
      <c r="M27" s="6"/>
      <c r="N27" s="6"/>
      <c r="O27" s="6"/>
    </row>
    <row r="28" spans="1:29" ht="30" customHeight="1" x14ac:dyDescent="0.3">
      <c r="A28" s="6"/>
      <c r="B28" s="6"/>
      <c r="C28" s="6"/>
      <c r="D28" s="6"/>
      <c r="E28" s="6"/>
      <c r="F28" s="63"/>
      <c r="G28" s="6"/>
      <c r="H28" s="6"/>
      <c r="I28" s="6"/>
      <c r="J28" s="6"/>
      <c r="K28" s="6"/>
      <c r="L28" s="6"/>
      <c r="M28" s="6"/>
      <c r="N28" s="6"/>
      <c r="O28" s="6"/>
    </row>
    <row r="29" spans="1:29" ht="30" customHeight="1" x14ac:dyDescent="0.3">
      <c r="A29" s="6"/>
      <c r="B29" s="6"/>
      <c r="C29" s="6" t="s">
        <v>53</v>
      </c>
      <c r="D29" s="6"/>
      <c r="E29" s="6"/>
      <c r="F29" s="63"/>
      <c r="G29" s="6"/>
      <c r="H29" s="6">
        <f>SUMIF(AC5:AC28, 1, H5:H28)</f>
        <v>0</v>
      </c>
      <c r="I29" s="6"/>
      <c r="J29" s="6">
        <f>SUMIF(AC5:AC28, 1, J5:J28)</f>
        <v>0</v>
      </c>
      <c r="K29" s="6"/>
      <c r="L29" s="6">
        <f>SUMIF(AC5:AC28, 1, L5:L28)</f>
        <v>0</v>
      </c>
      <c r="M29" s="6"/>
      <c r="N29" s="6">
        <f>H29+J29+L29</f>
        <v>0</v>
      </c>
      <c r="O29" s="6"/>
    </row>
    <row r="30" spans="1:29" ht="30" customHeight="1" x14ac:dyDescent="0.3">
      <c r="A30" s="6"/>
      <c r="B30" s="6"/>
      <c r="C30" s="7" t="s">
        <v>21</v>
      </c>
      <c r="D30" s="7"/>
      <c r="E30" s="7"/>
      <c r="F30" s="9"/>
      <c r="G30" s="7"/>
      <c r="H30" s="7"/>
      <c r="I30" s="7"/>
      <c r="J30" s="7"/>
      <c r="K30" s="7"/>
      <c r="L30" s="7"/>
      <c r="M30" s="7"/>
      <c r="N30" s="7"/>
      <c r="O30" s="7"/>
    </row>
    <row r="31" spans="1:29" ht="30" customHeight="1" x14ac:dyDescent="0.3">
      <c r="A31" s="8" t="s">
        <v>22</v>
      </c>
      <c r="B31" s="8" t="s">
        <v>54</v>
      </c>
      <c r="C31" s="8" t="s">
        <v>55</v>
      </c>
      <c r="D31" s="8" t="s">
        <v>56</v>
      </c>
      <c r="E31" s="8" t="s">
        <v>57</v>
      </c>
      <c r="F31" s="63">
        <v>120</v>
      </c>
      <c r="G31" s="6"/>
      <c r="H31" s="6">
        <f t="shared" ref="H31:H69" si="1">TRUNC(F31*G31,0)</f>
        <v>0</v>
      </c>
      <c r="I31" s="6"/>
      <c r="J31" s="6">
        <f t="shared" ref="J31:J69" si="2">TRUNC(F31*I31,0)</f>
        <v>0</v>
      </c>
      <c r="K31" s="6"/>
      <c r="L31" s="6">
        <f t="shared" ref="L31:L69" si="3">TRUNC(F31*K31,0)</f>
        <v>0</v>
      </c>
      <c r="M31" s="6">
        <f t="shared" ref="M31:M69" si="4">G31+I31+K31</f>
        <v>0</v>
      </c>
      <c r="N31" s="6">
        <f t="shared" ref="N31:N69" si="5">H31+J31+L31</f>
        <v>0</v>
      </c>
      <c r="O31" s="8"/>
      <c r="T31">
        <v>0</v>
      </c>
      <c r="AC31">
        <v>1</v>
      </c>
    </row>
    <row r="32" spans="1:29" ht="30" customHeight="1" x14ac:dyDescent="0.3">
      <c r="A32" s="8" t="s">
        <v>22</v>
      </c>
      <c r="B32" s="8" t="s">
        <v>58</v>
      </c>
      <c r="C32" s="8" t="s">
        <v>55</v>
      </c>
      <c r="D32" s="8" t="s">
        <v>59</v>
      </c>
      <c r="E32" s="8" t="s">
        <v>57</v>
      </c>
      <c r="F32" s="63">
        <v>40</v>
      </c>
      <c r="G32" s="6"/>
      <c r="H32" s="6">
        <f t="shared" si="1"/>
        <v>0</v>
      </c>
      <c r="I32" s="6"/>
      <c r="J32" s="6">
        <f t="shared" si="2"/>
        <v>0</v>
      </c>
      <c r="K32" s="6"/>
      <c r="L32" s="6">
        <f t="shared" si="3"/>
        <v>0</v>
      </c>
      <c r="M32" s="6">
        <f t="shared" si="4"/>
        <v>0</v>
      </c>
      <c r="N32" s="6">
        <f t="shared" si="5"/>
        <v>0</v>
      </c>
      <c r="O32" s="8"/>
      <c r="T32">
        <v>0</v>
      </c>
      <c r="AC32">
        <v>1</v>
      </c>
    </row>
    <row r="33" spans="1:29" ht="30" customHeight="1" x14ac:dyDescent="0.3">
      <c r="A33" s="8" t="s">
        <v>22</v>
      </c>
      <c r="B33" s="8" t="s">
        <v>60</v>
      </c>
      <c r="C33" s="8" t="s">
        <v>55</v>
      </c>
      <c r="D33" s="8" t="s">
        <v>61</v>
      </c>
      <c r="E33" s="8" t="s">
        <v>57</v>
      </c>
      <c r="F33" s="63">
        <v>70</v>
      </c>
      <c r="G33" s="6"/>
      <c r="H33" s="6">
        <f t="shared" si="1"/>
        <v>0</v>
      </c>
      <c r="I33" s="6"/>
      <c r="J33" s="6">
        <f t="shared" si="2"/>
        <v>0</v>
      </c>
      <c r="K33" s="6"/>
      <c r="L33" s="6">
        <f t="shared" si="3"/>
        <v>0</v>
      </c>
      <c r="M33" s="6">
        <f t="shared" si="4"/>
        <v>0</v>
      </c>
      <c r="N33" s="6">
        <f t="shared" si="5"/>
        <v>0</v>
      </c>
      <c r="O33" s="8"/>
      <c r="T33">
        <v>0</v>
      </c>
      <c r="AC33">
        <v>1</v>
      </c>
    </row>
    <row r="34" spans="1:29" ht="30" customHeight="1" x14ac:dyDescent="0.3">
      <c r="A34" s="8" t="s">
        <v>22</v>
      </c>
      <c r="B34" s="8" t="s">
        <v>62</v>
      </c>
      <c r="C34" s="8" t="s">
        <v>63</v>
      </c>
      <c r="D34" s="8" t="s">
        <v>64</v>
      </c>
      <c r="E34" s="8" t="s">
        <v>57</v>
      </c>
      <c r="F34" s="63">
        <v>50</v>
      </c>
      <c r="G34" s="6"/>
      <c r="H34" s="6">
        <f t="shared" si="1"/>
        <v>0</v>
      </c>
      <c r="I34" s="6"/>
      <c r="J34" s="6">
        <f t="shared" si="2"/>
        <v>0</v>
      </c>
      <c r="K34" s="6"/>
      <c r="L34" s="6">
        <f t="shared" si="3"/>
        <v>0</v>
      </c>
      <c r="M34" s="6">
        <f t="shared" si="4"/>
        <v>0</v>
      </c>
      <c r="N34" s="6">
        <f t="shared" si="5"/>
        <v>0</v>
      </c>
      <c r="O34" s="8"/>
      <c r="T34">
        <v>0</v>
      </c>
      <c r="AC34">
        <v>1</v>
      </c>
    </row>
    <row r="35" spans="1:29" ht="30" customHeight="1" x14ac:dyDescent="0.3">
      <c r="A35" s="8" t="s">
        <v>22</v>
      </c>
      <c r="B35" s="8" t="s">
        <v>65</v>
      </c>
      <c r="C35" s="8" t="s">
        <v>63</v>
      </c>
      <c r="D35" s="8" t="s">
        <v>66</v>
      </c>
      <c r="E35" s="8" t="s">
        <v>57</v>
      </c>
      <c r="F35" s="63">
        <v>15</v>
      </c>
      <c r="G35" s="6"/>
      <c r="H35" s="6">
        <f t="shared" si="1"/>
        <v>0</v>
      </c>
      <c r="I35" s="6"/>
      <c r="J35" s="6">
        <f t="shared" si="2"/>
        <v>0</v>
      </c>
      <c r="K35" s="6"/>
      <c r="L35" s="6">
        <f t="shared" si="3"/>
        <v>0</v>
      </c>
      <c r="M35" s="6">
        <f t="shared" si="4"/>
        <v>0</v>
      </c>
      <c r="N35" s="6">
        <f t="shared" si="5"/>
        <v>0</v>
      </c>
      <c r="O35" s="8"/>
      <c r="T35">
        <v>0</v>
      </c>
      <c r="AC35">
        <v>1</v>
      </c>
    </row>
    <row r="36" spans="1:29" ht="30" customHeight="1" x14ac:dyDescent="0.3">
      <c r="A36" s="8" t="s">
        <v>22</v>
      </c>
      <c r="B36" s="8" t="s">
        <v>67</v>
      </c>
      <c r="C36" s="8" t="s">
        <v>63</v>
      </c>
      <c r="D36" s="8" t="s">
        <v>68</v>
      </c>
      <c r="E36" s="8" t="s">
        <v>57</v>
      </c>
      <c r="F36" s="63">
        <v>7</v>
      </c>
      <c r="G36" s="6"/>
      <c r="H36" s="6">
        <f t="shared" si="1"/>
        <v>0</v>
      </c>
      <c r="I36" s="6"/>
      <c r="J36" s="6">
        <f t="shared" si="2"/>
        <v>0</v>
      </c>
      <c r="K36" s="6"/>
      <c r="L36" s="6">
        <f t="shared" si="3"/>
        <v>0</v>
      </c>
      <c r="M36" s="6">
        <f t="shared" si="4"/>
        <v>0</v>
      </c>
      <c r="N36" s="6">
        <f t="shared" si="5"/>
        <v>0</v>
      </c>
      <c r="O36" s="8"/>
      <c r="T36">
        <v>0</v>
      </c>
      <c r="AC36">
        <v>1</v>
      </c>
    </row>
    <row r="37" spans="1:29" ht="30" customHeight="1" x14ac:dyDescent="0.3">
      <c r="A37" s="8" t="s">
        <v>22</v>
      </c>
      <c r="B37" s="8" t="s">
        <v>69</v>
      </c>
      <c r="C37" s="8" t="s">
        <v>70</v>
      </c>
      <c r="D37" s="8" t="s">
        <v>71</v>
      </c>
      <c r="E37" s="8" t="s">
        <v>57</v>
      </c>
      <c r="F37" s="63">
        <v>70</v>
      </c>
      <c r="G37" s="6"/>
      <c r="H37" s="6">
        <f t="shared" si="1"/>
        <v>0</v>
      </c>
      <c r="I37" s="6"/>
      <c r="J37" s="6">
        <f t="shared" si="2"/>
        <v>0</v>
      </c>
      <c r="K37" s="6"/>
      <c r="L37" s="6">
        <f t="shared" si="3"/>
        <v>0</v>
      </c>
      <c r="M37" s="6">
        <f t="shared" si="4"/>
        <v>0</v>
      </c>
      <c r="N37" s="6">
        <f t="shared" si="5"/>
        <v>0</v>
      </c>
      <c r="O37" s="8"/>
      <c r="T37">
        <v>0</v>
      </c>
      <c r="AC37">
        <v>1</v>
      </c>
    </row>
    <row r="38" spans="1:29" ht="30" customHeight="1" x14ac:dyDescent="0.3">
      <c r="A38" s="8" t="s">
        <v>22</v>
      </c>
      <c r="B38" s="8" t="s">
        <v>72</v>
      </c>
      <c r="C38" s="8" t="s">
        <v>70</v>
      </c>
      <c r="D38" s="8" t="s">
        <v>73</v>
      </c>
      <c r="E38" s="8" t="s">
        <v>57</v>
      </c>
      <c r="F38" s="63">
        <v>50</v>
      </c>
      <c r="G38" s="6"/>
      <c r="H38" s="6">
        <f t="shared" si="1"/>
        <v>0</v>
      </c>
      <c r="I38" s="6"/>
      <c r="J38" s="6">
        <f t="shared" si="2"/>
        <v>0</v>
      </c>
      <c r="K38" s="6"/>
      <c r="L38" s="6">
        <f t="shared" si="3"/>
        <v>0</v>
      </c>
      <c r="M38" s="6">
        <f t="shared" si="4"/>
        <v>0</v>
      </c>
      <c r="N38" s="6">
        <f t="shared" si="5"/>
        <v>0</v>
      </c>
      <c r="O38" s="8"/>
      <c r="T38">
        <v>0</v>
      </c>
      <c r="AC38">
        <v>1</v>
      </c>
    </row>
    <row r="39" spans="1:29" ht="30" customHeight="1" x14ac:dyDescent="0.3">
      <c r="A39" s="8" t="s">
        <v>22</v>
      </c>
      <c r="B39" s="8" t="s">
        <v>74</v>
      </c>
      <c r="C39" s="8" t="s">
        <v>70</v>
      </c>
      <c r="D39" s="8" t="s">
        <v>75</v>
      </c>
      <c r="E39" s="8" t="s">
        <v>57</v>
      </c>
      <c r="F39" s="63">
        <v>60</v>
      </c>
      <c r="G39" s="6"/>
      <c r="H39" s="6">
        <f t="shared" si="1"/>
        <v>0</v>
      </c>
      <c r="I39" s="6"/>
      <c r="J39" s="6">
        <f t="shared" si="2"/>
        <v>0</v>
      </c>
      <c r="K39" s="6"/>
      <c r="L39" s="6">
        <f t="shared" si="3"/>
        <v>0</v>
      </c>
      <c r="M39" s="6">
        <f t="shared" si="4"/>
        <v>0</v>
      </c>
      <c r="N39" s="6">
        <f t="shared" si="5"/>
        <v>0</v>
      </c>
      <c r="O39" s="8"/>
      <c r="T39">
        <v>0</v>
      </c>
      <c r="AC39">
        <v>1</v>
      </c>
    </row>
    <row r="40" spans="1:29" ht="30" customHeight="1" x14ac:dyDescent="0.3">
      <c r="A40" s="8" t="s">
        <v>22</v>
      </c>
      <c r="B40" s="8" t="s">
        <v>76</v>
      </c>
      <c r="C40" s="8" t="s">
        <v>77</v>
      </c>
      <c r="D40" s="8" t="s">
        <v>78</v>
      </c>
      <c r="E40" s="8" t="s">
        <v>45</v>
      </c>
      <c r="F40" s="63">
        <v>110</v>
      </c>
      <c r="G40" s="6"/>
      <c r="H40" s="6">
        <f t="shared" si="1"/>
        <v>0</v>
      </c>
      <c r="I40" s="6"/>
      <c r="J40" s="6">
        <f t="shared" si="2"/>
        <v>0</v>
      </c>
      <c r="K40" s="6"/>
      <c r="L40" s="6">
        <f t="shared" si="3"/>
        <v>0</v>
      </c>
      <c r="M40" s="6">
        <f t="shared" si="4"/>
        <v>0</v>
      </c>
      <c r="N40" s="6">
        <f t="shared" si="5"/>
        <v>0</v>
      </c>
      <c r="O40" s="8" t="s">
        <v>44</v>
      </c>
      <c r="T40">
        <v>0</v>
      </c>
      <c r="AC40">
        <v>1</v>
      </c>
    </row>
    <row r="41" spans="1:29" ht="30" customHeight="1" x14ac:dyDescent="0.3">
      <c r="A41" s="8" t="s">
        <v>22</v>
      </c>
      <c r="B41" s="8" t="s">
        <v>79</v>
      </c>
      <c r="C41" s="8" t="s">
        <v>77</v>
      </c>
      <c r="D41" s="8" t="s">
        <v>80</v>
      </c>
      <c r="E41" s="8" t="s">
        <v>45</v>
      </c>
      <c r="F41" s="63">
        <v>40</v>
      </c>
      <c r="G41" s="6"/>
      <c r="H41" s="6">
        <f t="shared" si="1"/>
        <v>0</v>
      </c>
      <c r="I41" s="6"/>
      <c r="J41" s="6">
        <f t="shared" si="2"/>
        <v>0</v>
      </c>
      <c r="K41" s="6"/>
      <c r="L41" s="6">
        <f t="shared" si="3"/>
        <v>0</v>
      </c>
      <c r="M41" s="6">
        <f t="shared" si="4"/>
        <v>0</v>
      </c>
      <c r="N41" s="6">
        <f t="shared" si="5"/>
        <v>0</v>
      </c>
      <c r="O41" s="8" t="s">
        <v>44</v>
      </c>
      <c r="T41">
        <v>0</v>
      </c>
      <c r="AC41">
        <v>1</v>
      </c>
    </row>
    <row r="42" spans="1:29" ht="30" customHeight="1" x14ac:dyDescent="0.3">
      <c r="A42" s="8" t="s">
        <v>22</v>
      </c>
      <c r="B42" s="8" t="s">
        <v>81</v>
      </c>
      <c r="C42" s="8" t="s">
        <v>77</v>
      </c>
      <c r="D42" s="8" t="s">
        <v>82</v>
      </c>
      <c r="E42" s="8" t="s">
        <v>45</v>
      </c>
      <c r="F42" s="63">
        <v>100</v>
      </c>
      <c r="G42" s="6"/>
      <c r="H42" s="6">
        <f t="shared" si="1"/>
        <v>0</v>
      </c>
      <c r="I42" s="6"/>
      <c r="J42" s="6">
        <f t="shared" si="2"/>
        <v>0</v>
      </c>
      <c r="K42" s="6"/>
      <c r="L42" s="6">
        <f t="shared" si="3"/>
        <v>0</v>
      </c>
      <c r="M42" s="6">
        <f t="shared" si="4"/>
        <v>0</v>
      </c>
      <c r="N42" s="6">
        <f t="shared" si="5"/>
        <v>0</v>
      </c>
      <c r="O42" s="8" t="s">
        <v>44</v>
      </c>
      <c r="T42">
        <v>0</v>
      </c>
      <c r="AC42">
        <v>1</v>
      </c>
    </row>
    <row r="43" spans="1:29" ht="30" customHeight="1" x14ac:dyDescent="0.3">
      <c r="A43" s="8" t="s">
        <v>22</v>
      </c>
      <c r="B43" s="8" t="s">
        <v>83</v>
      </c>
      <c r="C43" s="8" t="s">
        <v>77</v>
      </c>
      <c r="D43" s="8" t="s">
        <v>84</v>
      </c>
      <c r="E43" s="8" t="s">
        <v>45</v>
      </c>
      <c r="F43" s="63">
        <v>32</v>
      </c>
      <c r="G43" s="6"/>
      <c r="H43" s="6">
        <f t="shared" si="1"/>
        <v>0</v>
      </c>
      <c r="I43" s="6"/>
      <c r="J43" s="6">
        <f t="shared" si="2"/>
        <v>0</v>
      </c>
      <c r="K43" s="6"/>
      <c r="L43" s="6">
        <f t="shared" si="3"/>
        <v>0</v>
      </c>
      <c r="M43" s="6">
        <f t="shared" si="4"/>
        <v>0</v>
      </c>
      <c r="N43" s="6">
        <f t="shared" si="5"/>
        <v>0</v>
      </c>
      <c r="O43" s="8" t="s">
        <v>44</v>
      </c>
      <c r="T43">
        <v>0</v>
      </c>
      <c r="AC43">
        <v>1</v>
      </c>
    </row>
    <row r="44" spans="1:29" ht="30" customHeight="1" x14ac:dyDescent="0.3">
      <c r="A44" s="8" t="s">
        <v>22</v>
      </c>
      <c r="B44" s="8" t="s">
        <v>85</v>
      </c>
      <c r="C44" s="8" t="s">
        <v>77</v>
      </c>
      <c r="D44" s="8" t="s">
        <v>86</v>
      </c>
      <c r="E44" s="8" t="s">
        <v>45</v>
      </c>
      <c r="F44" s="63">
        <v>38</v>
      </c>
      <c r="G44" s="6"/>
      <c r="H44" s="6">
        <f t="shared" si="1"/>
        <v>0</v>
      </c>
      <c r="I44" s="6"/>
      <c r="J44" s="6">
        <f t="shared" si="2"/>
        <v>0</v>
      </c>
      <c r="K44" s="6"/>
      <c r="L44" s="6">
        <f t="shared" si="3"/>
        <v>0</v>
      </c>
      <c r="M44" s="6">
        <f t="shared" si="4"/>
        <v>0</v>
      </c>
      <c r="N44" s="6">
        <f t="shared" si="5"/>
        <v>0</v>
      </c>
      <c r="O44" s="8" t="s">
        <v>44</v>
      </c>
      <c r="T44">
        <v>0</v>
      </c>
      <c r="AC44">
        <v>1</v>
      </c>
    </row>
    <row r="45" spans="1:29" ht="30" customHeight="1" x14ac:dyDescent="0.3">
      <c r="A45" s="8" t="s">
        <v>22</v>
      </c>
      <c r="B45" s="8" t="s">
        <v>87</v>
      </c>
      <c r="C45" s="8" t="s">
        <v>77</v>
      </c>
      <c r="D45" s="8" t="s">
        <v>88</v>
      </c>
      <c r="E45" s="8" t="s">
        <v>45</v>
      </c>
      <c r="F45" s="63">
        <v>16</v>
      </c>
      <c r="G45" s="6"/>
      <c r="H45" s="6">
        <f t="shared" si="1"/>
        <v>0</v>
      </c>
      <c r="I45" s="6"/>
      <c r="J45" s="6">
        <f t="shared" si="2"/>
        <v>0</v>
      </c>
      <c r="K45" s="6"/>
      <c r="L45" s="6">
        <f t="shared" si="3"/>
        <v>0</v>
      </c>
      <c r="M45" s="6">
        <f t="shared" si="4"/>
        <v>0</v>
      </c>
      <c r="N45" s="6">
        <f t="shared" si="5"/>
        <v>0</v>
      </c>
      <c r="O45" s="8" t="s">
        <v>44</v>
      </c>
      <c r="T45">
        <v>0</v>
      </c>
      <c r="AC45">
        <v>1</v>
      </c>
    </row>
    <row r="46" spans="1:29" ht="30" customHeight="1" x14ac:dyDescent="0.3">
      <c r="A46" s="8" t="s">
        <v>22</v>
      </c>
      <c r="B46" s="8" t="s">
        <v>89</v>
      </c>
      <c r="C46" s="8" t="s">
        <v>77</v>
      </c>
      <c r="D46" s="8" t="s">
        <v>90</v>
      </c>
      <c r="E46" s="8" t="s">
        <v>45</v>
      </c>
      <c r="F46" s="63">
        <v>36</v>
      </c>
      <c r="G46" s="6"/>
      <c r="H46" s="6">
        <f t="shared" si="1"/>
        <v>0</v>
      </c>
      <c r="I46" s="6"/>
      <c r="J46" s="6">
        <f t="shared" si="2"/>
        <v>0</v>
      </c>
      <c r="K46" s="6"/>
      <c r="L46" s="6">
        <f t="shared" si="3"/>
        <v>0</v>
      </c>
      <c r="M46" s="6">
        <f t="shared" si="4"/>
        <v>0</v>
      </c>
      <c r="N46" s="6">
        <f t="shared" si="5"/>
        <v>0</v>
      </c>
      <c r="O46" s="8" t="s">
        <v>44</v>
      </c>
      <c r="T46">
        <v>0</v>
      </c>
      <c r="AC46">
        <v>1</v>
      </c>
    </row>
    <row r="47" spans="1:29" ht="30" customHeight="1" x14ac:dyDescent="0.3">
      <c r="A47" s="8" t="s">
        <v>22</v>
      </c>
      <c r="B47" s="8" t="s">
        <v>91</v>
      </c>
      <c r="C47" s="8" t="s">
        <v>77</v>
      </c>
      <c r="D47" s="8" t="s">
        <v>92</v>
      </c>
      <c r="E47" s="8" t="s">
        <v>45</v>
      </c>
      <c r="F47" s="63">
        <v>16</v>
      </c>
      <c r="G47" s="6"/>
      <c r="H47" s="6">
        <f t="shared" si="1"/>
        <v>0</v>
      </c>
      <c r="I47" s="6"/>
      <c r="J47" s="6">
        <f t="shared" si="2"/>
        <v>0</v>
      </c>
      <c r="K47" s="6"/>
      <c r="L47" s="6">
        <f t="shared" si="3"/>
        <v>0</v>
      </c>
      <c r="M47" s="6">
        <f t="shared" si="4"/>
        <v>0</v>
      </c>
      <c r="N47" s="6">
        <f t="shared" si="5"/>
        <v>0</v>
      </c>
      <c r="O47" s="8" t="s">
        <v>44</v>
      </c>
      <c r="T47">
        <v>0</v>
      </c>
      <c r="AC47">
        <v>1</v>
      </c>
    </row>
    <row r="48" spans="1:29" ht="30" customHeight="1" x14ac:dyDescent="0.3">
      <c r="A48" s="8" t="s">
        <v>22</v>
      </c>
      <c r="B48" s="8" t="s">
        <v>93</v>
      </c>
      <c r="C48" s="8" t="s">
        <v>77</v>
      </c>
      <c r="D48" s="8" t="s">
        <v>94</v>
      </c>
      <c r="E48" s="8" t="s">
        <v>45</v>
      </c>
      <c r="F48" s="63">
        <v>36</v>
      </c>
      <c r="G48" s="6"/>
      <c r="H48" s="6">
        <f t="shared" si="1"/>
        <v>0</v>
      </c>
      <c r="I48" s="6"/>
      <c r="J48" s="6">
        <f t="shared" si="2"/>
        <v>0</v>
      </c>
      <c r="K48" s="6"/>
      <c r="L48" s="6">
        <f t="shared" si="3"/>
        <v>0</v>
      </c>
      <c r="M48" s="6">
        <f t="shared" si="4"/>
        <v>0</v>
      </c>
      <c r="N48" s="6">
        <f t="shared" si="5"/>
        <v>0</v>
      </c>
      <c r="O48" s="8" t="s">
        <v>44</v>
      </c>
      <c r="T48">
        <v>0</v>
      </c>
      <c r="AC48">
        <v>1</v>
      </c>
    </row>
    <row r="49" spans="1:29" ht="30" customHeight="1" x14ac:dyDescent="0.3">
      <c r="A49" s="8" t="s">
        <v>22</v>
      </c>
      <c r="B49" s="8" t="s">
        <v>95</v>
      </c>
      <c r="C49" s="8" t="s">
        <v>77</v>
      </c>
      <c r="D49" s="8" t="s">
        <v>96</v>
      </c>
      <c r="E49" s="8" t="s">
        <v>45</v>
      </c>
      <c r="F49" s="63">
        <v>40</v>
      </c>
      <c r="G49" s="6"/>
      <c r="H49" s="6">
        <f t="shared" si="1"/>
        <v>0</v>
      </c>
      <c r="I49" s="6"/>
      <c r="J49" s="6">
        <f t="shared" si="2"/>
        <v>0</v>
      </c>
      <c r="K49" s="6"/>
      <c r="L49" s="6">
        <f t="shared" si="3"/>
        <v>0</v>
      </c>
      <c r="M49" s="6">
        <f t="shared" si="4"/>
        <v>0</v>
      </c>
      <c r="N49" s="6">
        <f t="shared" si="5"/>
        <v>0</v>
      </c>
      <c r="O49" s="8" t="s">
        <v>44</v>
      </c>
      <c r="T49">
        <v>0</v>
      </c>
      <c r="AC49">
        <v>1</v>
      </c>
    </row>
    <row r="50" spans="1:29" ht="30" customHeight="1" x14ac:dyDescent="0.3">
      <c r="A50" s="8" t="s">
        <v>22</v>
      </c>
      <c r="B50" s="8" t="s">
        <v>97</v>
      </c>
      <c r="C50" s="8" t="s">
        <v>77</v>
      </c>
      <c r="D50" s="8" t="s">
        <v>98</v>
      </c>
      <c r="E50" s="8" t="s">
        <v>45</v>
      </c>
      <c r="F50" s="63">
        <v>16</v>
      </c>
      <c r="G50" s="6"/>
      <c r="H50" s="6">
        <f t="shared" si="1"/>
        <v>0</v>
      </c>
      <c r="I50" s="6"/>
      <c r="J50" s="6">
        <f t="shared" si="2"/>
        <v>0</v>
      </c>
      <c r="K50" s="6"/>
      <c r="L50" s="6">
        <f t="shared" si="3"/>
        <v>0</v>
      </c>
      <c r="M50" s="6">
        <f t="shared" si="4"/>
        <v>0</v>
      </c>
      <c r="N50" s="6">
        <f t="shared" si="5"/>
        <v>0</v>
      </c>
      <c r="O50" s="8" t="s">
        <v>44</v>
      </c>
      <c r="T50">
        <v>0</v>
      </c>
      <c r="AC50">
        <v>1</v>
      </c>
    </row>
    <row r="51" spans="1:29" ht="30" customHeight="1" x14ac:dyDescent="0.3">
      <c r="A51" s="8" t="s">
        <v>22</v>
      </c>
      <c r="B51" s="8" t="s">
        <v>99</v>
      </c>
      <c r="C51" s="8" t="s">
        <v>77</v>
      </c>
      <c r="D51" s="8" t="s">
        <v>100</v>
      </c>
      <c r="E51" s="8" t="s">
        <v>45</v>
      </c>
      <c r="F51" s="63">
        <v>8</v>
      </c>
      <c r="G51" s="6"/>
      <c r="H51" s="6">
        <f t="shared" si="1"/>
        <v>0</v>
      </c>
      <c r="I51" s="6"/>
      <c r="J51" s="6">
        <f t="shared" si="2"/>
        <v>0</v>
      </c>
      <c r="K51" s="6"/>
      <c r="L51" s="6">
        <f t="shared" si="3"/>
        <v>0</v>
      </c>
      <c r="M51" s="6">
        <f t="shared" si="4"/>
        <v>0</v>
      </c>
      <c r="N51" s="6">
        <f t="shared" si="5"/>
        <v>0</v>
      </c>
      <c r="O51" s="8" t="s">
        <v>44</v>
      </c>
      <c r="T51">
        <v>0</v>
      </c>
      <c r="AC51">
        <v>1</v>
      </c>
    </row>
    <row r="52" spans="1:29" ht="30" customHeight="1" x14ac:dyDescent="0.3">
      <c r="A52" s="8" t="s">
        <v>22</v>
      </c>
      <c r="B52" s="8" t="s">
        <v>101</v>
      </c>
      <c r="C52" s="8" t="s">
        <v>77</v>
      </c>
      <c r="D52" s="8" t="s">
        <v>102</v>
      </c>
      <c r="E52" s="8" t="s">
        <v>45</v>
      </c>
      <c r="F52" s="63">
        <v>18</v>
      </c>
      <c r="G52" s="6"/>
      <c r="H52" s="6">
        <f t="shared" si="1"/>
        <v>0</v>
      </c>
      <c r="I52" s="6"/>
      <c r="J52" s="6">
        <f t="shared" si="2"/>
        <v>0</v>
      </c>
      <c r="K52" s="6"/>
      <c r="L52" s="6">
        <f t="shared" si="3"/>
        <v>0</v>
      </c>
      <c r="M52" s="6">
        <f t="shared" si="4"/>
        <v>0</v>
      </c>
      <c r="N52" s="6">
        <f t="shared" si="5"/>
        <v>0</v>
      </c>
      <c r="O52" s="8" t="s">
        <v>44</v>
      </c>
      <c r="T52">
        <v>0</v>
      </c>
      <c r="AC52">
        <v>1</v>
      </c>
    </row>
    <row r="53" spans="1:29" ht="30" customHeight="1" x14ac:dyDescent="0.3">
      <c r="A53" s="8" t="s">
        <v>22</v>
      </c>
      <c r="B53" s="8" t="s">
        <v>103</v>
      </c>
      <c r="C53" s="8" t="s">
        <v>77</v>
      </c>
      <c r="D53" s="8" t="s">
        <v>104</v>
      </c>
      <c r="E53" s="8" t="s">
        <v>45</v>
      </c>
      <c r="F53" s="63">
        <v>10</v>
      </c>
      <c r="G53" s="6"/>
      <c r="H53" s="6">
        <f t="shared" si="1"/>
        <v>0</v>
      </c>
      <c r="I53" s="6"/>
      <c r="J53" s="6">
        <f t="shared" si="2"/>
        <v>0</v>
      </c>
      <c r="K53" s="6"/>
      <c r="L53" s="6">
        <f t="shared" si="3"/>
        <v>0</v>
      </c>
      <c r="M53" s="6">
        <f t="shared" si="4"/>
        <v>0</v>
      </c>
      <c r="N53" s="6">
        <f t="shared" si="5"/>
        <v>0</v>
      </c>
      <c r="O53" s="8" t="s">
        <v>44</v>
      </c>
      <c r="T53">
        <v>0</v>
      </c>
      <c r="AC53">
        <v>1</v>
      </c>
    </row>
    <row r="54" spans="1:29" ht="30" customHeight="1" x14ac:dyDescent="0.3">
      <c r="A54" s="8" t="s">
        <v>22</v>
      </c>
      <c r="B54" s="8" t="s">
        <v>105</v>
      </c>
      <c r="C54" s="8" t="s">
        <v>77</v>
      </c>
      <c r="D54" s="8" t="s">
        <v>106</v>
      </c>
      <c r="E54" s="8" t="s">
        <v>45</v>
      </c>
      <c r="F54" s="63">
        <v>8</v>
      </c>
      <c r="G54" s="6"/>
      <c r="H54" s="6">
        <f t="shared" si="1"/>
        <v>0</v>
      </c>
      <c r="I54" s="6"/>
      <c r="J54" s="6">
        <f t="shared" si="2"/>
        <v>0</v>
      </c>
      <c r="K54" s="6"/>
      <c r="L54" s="6">
        <f t="shared" si="3"/>
        <v>0</v>
      </c>
      <c r="M54" s="6">
        <f t="shared" si="4"/>
        <v>0</v>
      </c>
      <c r="N54" s="6">
        <f t="shared" si="5"/>
        <v>0</v>
      </c>
      <c r="O54" s="8" t="s">
        <v>44</v>
      </c>
      <c r="T54">
        <v>0</v>
      </c>
      <c r="AC54">
        <v>1</v>
      </c>
    </row>
    <row r="55" spans="1:29" ht="30" customHeight="1" x14ac:dyDescent="0.3">
      <c r="A55" s="8" t="s">
        <v>22</v>
      </c>
      <c r="B55" s="8" t="s">
        <v>107</v>
      </c>
      <c r="C55" s="8" t="s">
        <v>77</v>
      </c>
      <c r="D55" s="8" t="s">
        <v>108</v>
      </c>
      <c r="E55" s="8" t="s">
        <v>45</v>
      </c>
      <c r="F55" s="63">
        <v>18</v>
      </c>
      <c r="G55" s="6"/>
      <c r="H55" s="6">
        <f t="shared" si="1"/>
        <v>0</v>
      </c>
      <c r="I55" s="6"/>
      <c r="J55" s="6">
        <f t="shared" si="2"/>
        <v>0</v>
      </c>
      <c r="K55" s="6"/>
      <c r="L55" s="6">
        <f t="shared" si="3"/>
        <v>0</v>
      </c>
      <c r="M55" s="6">
        <f t="shared" si="4"/>
        <v>0</v>
      </c>
      <c r="N55" s="6">
        <f t="shared" si="5"/>
        <v>0</v>
      </c>
      <c r="O55" s="8" t="s">
        <v>44</v>
      </c>
      <c r="T55">
        <v>0</v>
      </c>
      <c r="AC55">
        <v>1</v>
      </c>
    </row>
    <row r="56" spans="1:29" ht="30" customHeight="1" x14ac:dyDescent="0.3">
      <c r="A56" s="8" t="s">
        <v>22</v>
      </c>
      <c r="B56" s="8" t="s">
        <v>109</v>
      </c>
      <c r="C56" s="8" t="s">
        <v>77</v>
      </c>
      <c r="D56" s="8" t="s">
        <v>110</v>
      </c>
      <c r="E56" s="8" t="s">
        <v>45</v>
      </c>
      <c r="F56" s="63">
        <v>10</v>
      </c>
      <c r="G56" s="6"/>
      <c r="H56" s="6">
        <f t="shared" si="1"/>
        <v>0</v>
      </c>
      <c r="I56" s="6"/>
      <c r="J56" s="6">
        <f t="shared" si="2"/>
        <v>0</v>
      </c>
      <c r="K56" s="6"/>
      <c r="L56" s="6">
        <f t="shared" si="3"/>
        <v>0</v>
      </c>
      <c r="M56" s="6">
        <f t="shared" si="4"/>
        <v>0</v>
      </c>
      <c r="N56" s="6">
        <f t="shared" si="5"/>
        <v>0</v>
      </c>
      <c r="O56" s="8"/>
      <c r="T56">
        <v>0</v>
      </c>
      <c r="AC56">
        <v>1</v>
      </c>
    </row>
    <row r="57" spans="1:29" ht="30" customHeight="1" x14ac:dyDescent="0.3">
      <c r="A57" s="8" t="s">
        <v>22</v>
      </c>
      <c r="B57" s="8" t="s">
        <v>111</v>
      </c>
      <c r="C57" s="8" t="s">
        <v>112</v>
      </c>
      <c r="D57" s="8" t="s">
        <v>113</v>
      </c>
      <c r="E57" s="8" t="s">
        <v>114</v>
      </c>
      <c r="F57" s="63">
        <v>350</v>
      </c>
      <c r="G57" s="6"/>
      <c r="H57" s="6">
        <f t="shared" si="1"/>
        <v>0</v>
      </c>
      <c r="I57" s="6"/>
      <c r="J57" s="6">
        <f t="shared" si="2"/>
        <v>0</v>
      </c>
      <c r="K57" s="6"/>
      <c r="L57" s="6">
        <f t="shared" si="3"/>
        <v>0</v>
      </c>
      <c r="M57" s="6">
        <f t="shared" si="4"/>
        <v>0</v>
      </c>
      <c r="N57" s="6">
        <f t="shared" si="5"/>
        <v>0</v>
      </c>
      <c r="O57" s="8"/>
      <c r="T57">
        <v>0</v>
      </c>
      <c r="AC57">
        <v>1</v>
      </c>
    </row>
    <row r="58" spans="1:29" ht="30" customHeight="1" x14ac:dyDescent="0.3">
      <c r="A58" s="8" t="s">
        <v>22</v>
      </c>
      <c r="B58" s="8" t="s">
        <v>115</v>
      </c>
      <c r="C58" s="8" t="s">
        <v>112</v>
      </c>
      <c r="D58" s="8" t="s">
        <v>116</v>
      </c>
      <c r="E58" s="8" t="s">
        <v>114</v>
      </c>
      <c r="F58" s="63">
        <v>180</v>
      </c>
      <c r="G58" s="6"/>
      <c r="H58" s="6">
        <f t="shared" si="1"/>
        <v>0</v>
      </c>
      <c r="I58" s="6"/>
      <c r="J58" s="6">
        <f t="shared" si="2"/>
        <v>0</v>
      </c>
      <c r="K58" s="6"/>
      <c r="L58" s="6">
        <f t="shared" si="3"/>
        <v>0</v>
      </c>
      <c r="M58" s="6">
        <f t="shared" si="4"/>
        <v>0</v>
      </c>
      <c r="N58" s="6">
        <f t="shared" si="5"/>
        <v>0</v>
      </c>
      <c r="O58" s="8"/>
      <c r="T58">
        <v>0</v>
      </c>
      <c r="AC58">
        <v>1</v>
      </c>
    </row>
    <row r="59" spans="1:29" ht="30" customHeight="1" x14ac:dyDescent="0.3">
      <c r="A59" s="8" t="s">
        <v>22</v>
      </c>
      <c r="B59" s="8" t="s">
        <v>117</v>
      </c>
      <c r="C59" s="8" t="s">
        <v>112</v>
      </c>
      <c r="D59" s="8" t="s">
        <v>118</v>
      </c>
      <c r="E59" s="8" t="s">
        <v>114</v>
      </c>
      <c r="F59" s="63">
        <v>280</v>
      </c>
      <c r="G59" s="6"/>
      <c r="H59" s="6">
        <f t="shared" si="1"/>
        <v>0</v>
      </c>
      <c r="I59" s="6"/>
      <c r="J59" s="6">
        <f t="shared" si="2"/>
        <v>0</v>
      </c>
      <c r="K59" s="6"/>
      <c r="L59" s="6">
        <f t="shared" si="3"/>
        <v>0</v>
      </c>
      <c r="M59" s="6">
        <f t="shared" si="4"/>
        <v>0</v>
      </c>
      <c r="N59" s="6">
        <f t="shared" si="5"/>
        <v>0</v>
      </c>
      <c r="O59" s="8"/>
      <c r="T59">
        <v>0</v>
      </c>
      <c r="AC59">
        <v>1</v>
      </c>
    </row>
    <row r="60" spans="1:29" ht="30" customHeight="1" x14ac:dyDescent="0.3">
      <c r="A60" s="8" t="s">
        <v>22</v>
      </c>
      <c r="B60" s="8" t="s">
        <v>119</v>
      </c>
      <c r="C60" s="8" t="s">
        <v>112</v>
      </c>
      <c r="D60" s="8" t="s">
        <v>120</v>
      </c>
      <c r="E60" s="8" t="s">
        <v>114</v>
      </c>
      <c r="F60" s="63">
        <v>20</v>
      </c>
      <c r="G60" s="6"/>
      <c r="H60" s="6">
        <f t="shared" si="1"/>
        <v>0</v>
      </c>
      <c r="I60" s="6"/>
      <c r="J60" s="6">
        <f t="shared" si="2"/>
        <v>0</v>
      </c>
      <c r="K60" s="6"/>
      <c r="L60" s="6">
        <f t="shared" si="3"/>
        <v>0</v>
      </c>
      <c r="M60" s="6">
        <f t="shared" si="4"/>
        <v>0</v>
      </c>
      <c r="N60" s="6">
        <f t="shared" si="5"/>
        <v>0</v>
      </c>
      <c r="O60" s="8"/>
      <c r="T60">
        <v>0</v>
      </c>
      <c r="AC60">
        <v>1</v>
      </c>
    </row>
    <row r="61" spans="1:29" ht="30" customHeight="1" x14ac:dyDescent="0.3">
      <c r="A61" s="8" t="s">
        <v>22</v>
      </c>
      <c r="B61" s="8" t="s">
        <v>121</v>
      </c>
      <c r="C61" s="8" t="s">
        <v>122</v>
      </c>
      <c r="D61" s="8" t="s">
        <v>123</v>
      </c>
      <c r="E61" s="8" t="s">
        <v>45</v>
      </c>
      <c r="F61" s="63">
        <v>8</v>
      </c>
      <c r="G61" s="6"/>
      <c r="H61" s="6">
        <f t="shared" si="1"/>
        <v>0</v>
      </c>
      <c r="I61" s="6"/>
      <c r="J61" s="6">
        <f t="shared" si="2"/>
        <v>0</v>
      </c>
      <c r="K61" s="6"/>
      <c r="L61" s="6">
        <f t="shared" si="3"/>
        <v>0</v>
      </c>
      <c r="M61" s="6">
        <f t="shared" si="4"/>
        <v>0</v>
      </c>
      <c r="N61" s="6">
        <f t="shared" si="5"/>
        <v>0</v>
      </c>
      <c r="O61" s="8"/>
      <c r="T61">
        <v>0</v>
      </c>
      <c r="AC61">
        <v>1</v>
      </c>
    </row>
    <row r="62" spans="1:29" ht="30" customHeight="1" x14ac:dyDescent="0.3">
      <c r="A62" s="8" t="s">
        <v>22</v>
      </c>
      <c r="B62" s="8" t="s">
        <v>124</v>
      </c>
      <c r="C62" s="8" t="s">
        <v>122</v>
      </c>
      <c r="D62" s="8" t="s">
        <v>125</v>
      </c>
      <c r="E62" s="8" t="s">
        <v>45</v>
      </c>
      <c r="F62" s="63">
        <v>18</v>
      </c>
      <c r="G62" s="6"/>
      <c r="H62" s="6">
        <f t="shared" si="1"/>
        <v>0</v>
      </c>
      <c r="I62" s="6"/>
      <c r="J62" s="6">
        <f t="shared" si="2"/>
        <v>0</v>
      </c>
      <c r="K62" s="6"/>
      <c r="L62" s="6">
        <f t="shared" si="3"/>
        <v>0</v>
      </c>
      <c r="M62" s="6">
        <f t="shared" si="4"/>
        <v>0</v>
      </c>
      <c r="N62" s="6">
        <f t="shared" si="5"/>
        <v>0</v>
      </c>
      <c r="O62" s="8"/>
      <c r="T62">
        <v>0</v>
      </c>
      <c r="AC62">
        <v>1</v>
      </c>
    </row>
    <row r="63" spans="1:29" ht="30" customHeight="1" x14ac:dyDescent="0.3">
      <c r="A63" s="8" t="s">
        <v>22</v>
      </c>
      <c r="B63" s="8" t="s">
        <v>126</v>
      </c>
      <c r="C63" s="8" t="s">
        <v>122</v>
      </c>
      <c r="D63" s="8" t="s">
        <v>127</v>
      </c>
      <c r="E63" s="8" t="s">
        <v>45</v>
      </c>
      <c r="F63" s="63">
        <v>10</v>
      </c>
      <c r="G63" s="6"/>
      <c r="H63" s="6">
        <f t="shared" si="1"/>
        <v>0</v>
      </c>
      <c r="I63" s="6"/>
      <c r="J63" s="6">
        <f t="shared" si="2"/>
        <v>0</v>
      </c>
      <c r="K63" s="6"/>
      <c r="L63" s="6">
        <f t="shared" si="3"/>
        <v>0</v>
      </c>
      <c r="M63" s="6">
        <f t="shared" si="4"/>
        <v>0</v>
      </c>
      <c r="N63" s="6">
        <f t="shared" si="5"/>
        <v>0</v>
      </c>
      <c r="O63" s="8"/>
      <c r="T63">
        <v>0</v>
      </c>
      <c r="AC63">
        <v>1</v>
      </c>
    </row>
    <row r="64" spans="1:29" ht="30" customHeight="1" x14ac:dyDescent="0.3">
      <c r="A64" s="8" t="s">
        <v>22</v>
      </c>
      <c r="B64" s="8" t="s">
        <v>128</v>
      </c>
      <c r="C64" s="8" t="s">
        <v>129</v>
      </c>
      <c r="D64" s="8" t="s">
        <v>113</v>
      </c>
      <c r="E64" s="8" t="s">
        <v>114</v>
      </c>
      <c r="F64" s="63">
        <v>35</v>
      </c>
      <c r="G64" s="6"/>
      <c r="H64" s="6">
        <f t="shared" si="1"/>
        <v>0</v>
      </c>
      <c r="I64" s="6"/>
      <c r="J64" s="6">
        <f t="shared" si="2"/>
        <v>0</v>
      </c>
      <c r="K64" s="6"/>
      <c r="L64" s="6">
        <f t="shared" si="3"/>
        <v>0</v>
      </c>
      <c r="M64" s="6">
        <f t="shared" si="4"/>
        <v>0</v>
      </c>
      <c r="N64" s="6">
        <f t="shared" si="5"/>
        <v>0</v>
      </c>
      <c r="O64" s="8"/>
      <c r="T64">
        <v>0</v>
      </c>
      <c r="AC64">
        <v>1</v>
      </c>
    </row>
    <row r="65" spans="1:29" ht="30" customHeight="1" x14ac:dyDescent="0.3">
      <c r="A65" s="8" t="s">
        <v>22</v>
      </c>
      <c r="B65" s="8" t="s">
        <v>130</v>
      </c>
      <c r="C65" s="8" t="s">
        <v>129</v>
      </c>
      <c r="D65" s="8" t="s">
        <v>116</v>
      </c>
      <c r="E65" s="8" t="s">
        <v>114</v>
      </c>
      <c r="F65" s="63">
        <v>8</v>
      </c>
      <c r="G65" s="6"/>
      <c r="H65" s="6">
        <f t="shared" si="1"/>
        <v>0</v>
      </c>
      <c r="I65" s="6"/>
      <c r="J65" s="6">
        <f t="shared" si="2"/>
        <v>0</v>
      </c>
      <c r="K65" s="6"/>
      <c r="L65" s="6">
        <f t="shared" si="3"/>
        <v>0</v>
      </c>
      <c r="M65" s="6">
        <f t="shared" si="4"/>
        <v>0</v>
      </c>
      <c r="N65" s="6">
        <f t="shared" si="5"/>
        <v>0</v>
      </c>
      <c r="O65" s="8"/>
      <c r="T65">
        <v>0</v>
      </c>
      <c r="AC65">
        <v>1</v>
      </c>
    </row>
    <row r="66" spans="1:29" ht="30" customHeight="1" x14ac:dyDescent="0.3">
      <c r="A66" s="8" t="s">
        <v>22</v>
      </c>
      <c r="B66" s="8" t="s">
        <v>131</v>
      </c>
      <c r="C66" s="8" t="s">
        <v>129</v>
      </c>
      <c r="D66" s="8" t="s">
        <v>118</v>
      </c>
      <c r="E66" s="8" t="s">
        <v>114</v>
      </c>
      <c r="F66" s="63">
        <v>18</v>
      </c>
      <c r="G66" s="6"/>
      <c r="H66" s="6">
        <f t="shared" si="1"/>
        <v>0</v>
      </c>
      <c r="I66" s="6"/>
      <c r="J66" s="6">
        <f t="shared" si="2"/>
        <v>0</v>
      </c>
      <c r="K66" s="6"/>
      <c r="L66" s="6">
        <f t="shared" si="3"/>
        <v>0</v>
      </c>
      <c r="M66" s="6">
        <f t="shared" si="4"/>
        <v>0</v>
      </c>
      <c r="N66" s="6">
        <f t="shared" si="5"/>
        <v>0</v>
      </c>
      <c r="O66" s="8"/>
      <c r="T66">
        <v>0</v>
      </c>
      <c r="AC66">
        <v>1</v>
      </c>
    </row>
    <row r="67" spans="1:29" ht="30" customHeight="1" x14ac:dyDescent="0.3">
      <c r="A67" s="8" t="s">
        <v>22</v>
      </c>
      <c r="B67" s="8" t="s">
        <v>132</v>
      </c>
      <c r="C67" s="8" t="s">
        <v>133</v>
      </c>
      <c r="D67" s="8" t="s">
        <v>113</v>
      </c>
      <c r="E67" s="8" t="s">
        <v>114</v>
      </c>
      <c r="F67" s="63">
        <v>40</v>
      </c>
      <c r="G67" s="6"/>
      <c r="H67" s="6">
        <f t="shared" si="1"/>
        <v>0</v>
      </c>
      <c r="I67" s="6"/>
      <c r="J67" s="6">
        <f t="shared" si="2"/>
        <v>0</v>
      </c>
      <c r="K67" s="6"/>
      <c r="L67" s="6">
        <f t="shared" si="3"/>
        <v>0</v>
      </c>
      <c r="M67" s="6">
        <f t="shared" si="4"/>
        <v>0</v>
      </c>
      <c r="N67" s="6">
        <f t="shared" si="5"/>
        <v>0</v>
      </c>
      <c r="O67" s="8"/>
      <c r="T67">
        <v>0</v>
      </c>
      <c r="AC67">
        <v>1</v>
      </c>
    </row>
    <row r="68" spans="1:29" ht="30" customHeight="1" x14ac:dyDescent="0.3">
      <c r="A68" s="8" t="s">
        <v>22</v>
      </c>
      <c r="B68" s="8" t="s">
        <v>134</v>
      </c>
      <c r="C68" s="8" t="s">
        <v>133</v>
      </c>
      <c r="D68" s="8" t="s">
        <v>116</v>
      </c>
      <c r="E68" s="8" t="s">
        <v>114</v>
      </c>
      <c r="F68" s="63">
        <v>16</v>
      </c>
      <c r="G68" s="6"/>
      <c r="H68" s="6">
        <f t="shared" si="1"/>
        <v>0</v>
      </c>
      <c r="I68" s="6"/>
      <c r="J68" s="6">
        <f t="shared" si="2"/>
        <v>0</v>
      </c>
      <c r="K68" s="6"/>
      <c r="L68" s="6">
        <f t="shared" si="3"/>
        <v>0</v>
      </c>
      <c r="M68" s="6">
        <f t="shared" si="4"/>
        <v>0</v>
      </c>
      <c r="N68" s="6">
        <f t="shared" si="5"/>
        <v>0</v>
      </c>
      <c r="O68" s="8"/>
      <c r="T68">
        <v>0</v>
      </c>
      <c r="AC68">
        <v>1</v>
      </c>
    </row>
    <row r="69" spans="1:29" ht="30" customHeight="1" x14ac:dyDescent="0.3">
      <c r="A69" s="8" t="s">
        <v>22</v>
      </c>
      <c r="B69" s="8" t="s">
        <v>135</v>
      </c>
      <c r="C69" s="8" t="s">
        <v>133</v>
      </c>
      <c r="D69" s="8" t="s">
        <v>118</v>
      </c>
      <c r="E69" s="8" t="s">
        <v>114</v>
      </c>
      <c r="F69" s="63">
        <v>36</v>
      </c>
      <c r="G69" s="6"/>
      <c r="H69" s="6">
        <f t="shared" si="1"/>
        <v>0</v>
      </c>
      <c r="I69" s="6"/>
      <c r="J69" s="6">
        <f t="shared" si="2"/>
        <v>0</v>
      </c>
      <c r="K69" s="6"/>
      <c r="L69" s="6">
        <f t="shared" si="3"/>
        <v>0</v>
      </c>
      <c r="M69" s="6">
        <f t="shared" si="4"/>
        <v>0</v>
      </c>
      <c r="N69" s="6">
        <f t="shared" si="5"/>
        <v>0</v>
      </c>
      <c r="O69" s="8"/>
      <c r="T69">
        <v>0</v>
      </c>
      <c r="AC69">
        <v>1</v>
      </c>
    </row>
    <row r="70" spans="1:29" ht="30" customHeight="1" x14ac:dyDescent="0.3">
      <c r="A70" s="6"/>
      <c r="B70" s="6"/>
      <c r="C70" s="6"/>
      <c r="D70" s="6"/>
      <c r="E70" s="6"/>
      <c r="F70" s="63"/>
      <c r="G70" s="6"/>
      <c r="H70" s="6"/>
      <c r="I70" s="6"/>
      <c r="J70" s="6"/>
      <c r="K70" s="6"/>
      <c r="L70" s="6"/>
      <c r="M70" s="6"/>
      <c r="N70" s="6"/>
      <c r="O70" s="6"/>
    </row>
    <row r="71" spans="1:29" ht="30" customHeight="1" x14ac:dyDescent="0.3">
      <c r="A71" s="6"/>
      <c r="B71" s="6"/>
      <c r="C71" s="6"/>
      <c r="D71" s="6"/>
      <c r="E71" s="6"/>
      <c r="F71" s="63"/>
      <c r="G71" s="6"/>
      <c r="H71" s="6"/>
      <c r="I71" s="6"/>
      <c r="J71" s="6"/>
      <c r="K71" s="6"/>
      <c r="L71" s="6"/>
      <c r="M71" s="6"/>
      <c r="N71" s="6"/>
      <c r="O71" s="6"/>
    </row>
    <row r="72" spans="1:29" ht="30" customHeight="1" x14ac:dyDescent="0.3">
      <c r="A72" s="6"/>
      <c r="B72" s="6"/>
      <c r="C72" s="6"/>
      <c r="D72" s="6"/>
      <c r="E72" s="6"/>
      <c r="F72" s="63"/>
      <c r="G72" s="6"/>
      <c r="H72" s="6"/>
      <c r="I72" s="6"/>
      <c r="J72" s="6"/>
      <c r="K72" s="6"/>
      <c r="L72" s="6"/>
      <c r="M72" s="6"/>
      <c r="N72" s="6"/>
      <c r="O72" s="6"/>
    </row>
    <row r="73" spans="1:29" ht="30" customHeight="1" x14ac:dyDescent="0.3">
      <c r="A73" s="6"/>
      <c r="B73" s="6"/>
      <c r="C73" s="6"/>
      <c r="D73" s="6"/>
      <c r="E73" s="6"/>
      <c r="F73" s="63"/>
      <c r="G73" s="6"/>
      <c r="H73" s="6"/>
      <c r="I73" s="6"/>
      <c r="J73" s="6"/>
      <c r="K73" s="6"/>
      <c r="L73" s="6"/>
      <c r="M73" s="6"/>
      <c r="N73" s="6"/>
      <c r="O73" s="6"/>
    </row>
    <row r="74" spans="1:29" ht="30" customHeight="1" x14ac:dyDescent="0.3">
      <c r="A74" s="6"/>
      <c r="B74" s="6"/>
      <c r="C74" s="6"/>
      <c r="D74" s="6"/>
      <c r="E74" s="6"/>
      <c r="F74" s="63"/>
      <c r="G74" s="6"/>
      <c r="H74" s="6"/>
      <c r="I74" s="6"/>
      <c r="J74" s="6"/>
      <c r="K74" s="6"/>
      <c r="L74" s="6"/>
      <c r="M74" s="6"/>
      <c r="N74" s="6"/>
      <c r="O74" s="6"/>
    </row>
    <row r="75" spans="1:29" ht="30" customHeight="1" x14ac:dyDescent="0.3">
      <c r="A75" s="6"/>
      <c r="B75" s="6"/>
      <c r="C75" s="6"/>
      <c r="D75" s="6"/>
      <c r="E75" s="6"/>
      <c r="F75" s="63"/>
      <c r="G75" s="6"/>
      <c r="H75" s="6"/>
      <c r="I75" s="6"/>
      <c r="J75" s="6"/>
      <c r="K75" s="6"/>
      <c r="L75" s="6"/>
      <c r="M75" s="6"/>
      <c r="N75" s="6"/>
      <c r="O75" s="6"/>
    </row>
    <row r="76" spans="1:29" ht="30" customHeight="1" x14ac:dyDescent="0.3">
      <c r="A76" s="6"/>
      <c r="B76" s="6"/>
      <c r="C76" s="6"/>
      <c r="D76" s="6"/>
      <c r="E76" s="6"/>
      <c r="F76" s="63"/>
      <c r="G76" s="6"/>
      <c r="H76" s="6"/>
      <c r="I76" s="6"/>
      <c r="J76" s="6"/>
      <c r="K76" s="6"/>
      <c r="L76" s="6"/>
      <c r="M76" s="6"/>
      <c r="N76" s="6"/>
      <c r="O76" s="6"/>
    </row>
    <row r="77" spans="1:29" ht="30" customHeight="1" x14ac:dyDescent="0.3">
      <c r="A77" s="6"/>
      <c r="B77" s="6"/>
      <c r="C77" s="6"/>
      <c r="D77" s="6"/>
      <c r="E77" s="6"/>
      <c r="F77" s="63"/>
      <c r="G77" s="6"/>
      <c r="H77" s="6"/>
      <c r="I77" s="6"/>
      <c r="J77" s="6"/>
      <c r="K77" s="6"/>
      <c r="L77" s="6"/>
      <c r="M77" s="6"/>
      <c r="N77" s="6"/>
      <c r="O77" s="6"/>
    </row>
    <row r="78" spans="1:29" ht="30" customHeight="1" x14ac:dyDescent="0.3">
      <c r="A78" s="6"/>
      <c r="B78" s="6"/>
      <c r="C78" s="6"/>
      <c r="D78" s="6"/>
      <c r="E78" s="6"/>
      <c r="F78" s="63"/>
      <c r="G78" s="6"/>
      <c r="H78" s="6"/>
      <c r="I78" s="6"/>
      <c r="J78" s="6"/>
      <c r="K78" s="6"/>
      <c r="L78" s="6"/>
      <c r="M78" s="6"/>
      <c r="N78" s="6"/>
      <c r="O78" s="6"/>
    </row>
    <row r="79" spans="1:29" ht="30" customHeight="1" x14ac:dyDescent="0.3">
      <c r="A79" s="6"/>
      <c r="B79" s="6"/>
      <c r="C79" s="6"/>
      <c r="D79" s="6"/>
      <c r="E79" s="6"/>
      <c r="F79" s="63"/>
      <c r="G79" s="6"/>
      <c r="H79" s="6"/>
      <c r="I79" s="6"/>
      <c r="J79" s="6"/>
      <c r="K79" s="6"/>
      <c r="L79" s="6"/>
      <c r="M79" s="6"/>
      <c r="N79" s="6"/>
      <c r="O79" s="6"/>
    </row>
    <row r="80" spans="1:29" ht="30" customHeight="1" x14ac:dyDescent="0.3">
      <c r="A80" s="6"/>
      <c r="B80" s="6"/>
      <c r="C80" s="6"/>
      <c r="D80" s="6"/>
      <c r="E80" s="6"/>
      <c r="F80" s="63"/>
      <c r="G80" s="6"/>
      <c r="H80" s="6"/>
      <c r="I80" s="6"/>
      <c r="J80" s="6"/>
      <c r="K80" s="6"/>
      <c r="L80" s="6"/>
      <c r="M80" s="6"/>
      <c r="N80" s="6"/>
      <c r="O80" s="6"/>
    </row>
    <row r="81" spans="1:29" ht="30" customHeight="1" x14ac:dyDescent="0.3">
      <c r="A81" s="6"/>
      <c r="B81" s="6"/>
      <c r="C81" s="6" t="s">
        <v>53</v>
      </c>
      <c r="D81" s="6"/>
      <c r="E81" s="6"/>
      <c r="F81" s="63"/>
      <c r="G81" s="6"/>
      <c r="H81" s="6">
        <f>SUMIF(AC31:AC80, 1, H31:H80)</f>
        <v>0</v>
      </c>
      <c r="I81" s="6"/>
      <c r="J81" s="6">
        <f>SUMIF(AC31:AC80, 1, J31:J80)</f>
        <v>0</v>
      </c>
      <c r="K81" s="6"/>
      <c r="L81" s="6">
        <f>SUMIF(AC31:AC80, 1, L31:L80)</f>
        <v>0</v>
      </c>
      <c r="M81" s="6"/>
      <c r="N81" s="6">
        <f>H81+J81+L81</f>
        <v>0</v>
      </c>
      <c r="O81" s="6"/>
    </row>
    <row r="82" spans="1:29" ht="30" customHeight="1" x14ac:dyDescent="0.3">
      <c r="A82" s="6"/>
      <c r="B82" s="6"/>
      <c r="C82" s="7" t="s">
        <v>23</v>
      </c>
      <c r="D82" s="7"/>
      <c r="E82" s="7"/>
      <c r="F82" s="9"/>
      <c r="G82" s="7"/>
      <c r="H82" s="7"/>
      <c r="I82" s="7"/>
      <c r="J82" s="7"/>
      <c r="K82" s="7"/>
      <c r="L82" s="7"/>
      <c r="M82" s="7"/>
      <c r="N82" s="7"/>
      <c r="O82" s="7"/>
    </row>
    <row r="83" spans="1:29" ht="30" customHeight="1" x14ac:dyDescent="0.3">
      <c r="A83" s="8" t="s">
        <v>24</v>
      </c>
      <c r="B83" s="8" t="s">
        <v>136</v>
      </c>
      <c r="C83" s="8" t="s">
        <v>137</v>
      </c>
      <c r="D83" s="8" t="s">
        <v>138</v>
      </c>
      <c r="E83" s="8" t="s">
        <v>57</v>
      </c>
      <c r="F83" s="63">
        <v>1</v>
      </c>
      <c r="G83" s="6"/>
      <c r="H83" s="6">
        <f t="shared" ref="H83:H111" si="6">TRUNC(F83*G83,0)</f>
        <v>0</v>
      </c>
      <c r="I83" s="6"/>
      <c r="J83" s="6">
        <f t="shared" ref="J83:J111" si="7">TRUNC(F83*I83,0)</f>
        <v>0</v>
      </c>
      <c r="K83" s="6"/>
      <c r="L83" s="6">
        <f t="shared" ref="L83:L111" si="8">TRUNC(F83*K83,0)</f>
        <v>0</v>
      </c>
      <c r="M83" s="6"/>
      <c r="N83" s="6">
        <f t="shared" ref="N83:N111" si="9">H83+J83+L83</f>
        <v>0</v>
      </c>
      <c r="O83" s="8"/>
      <c r="T83">
        <v>0</v>
      </c>
      <c r="AC83">
        <v>1</v>
      </c>
    </row>
    <row r="84" spans="1:29" ht="30" customHeight="1" x14ac:dyDescent="0.3">
      <c r="A84" s="8" t="s">
        <v>24</v>
      </c>
      <c r="B84" s="8" t="s">
        <v>139</v>
      </c>
      <c r="C84" s="8" t="s">
        <v>137</v>
      </c>
      <c r="D84" s="8" t="s">
        <v>140</v>
      </c>
      <c r="E84" s="8" t="s">
        <v>57</v>
      </c>
      <c r="F84" s="63">
        <v>30</v>
      </c>
      <c r="G84" s="6"/>
      <c r="H84" s="6">
        <f t="shared" si="6"/>
        <v>0</v>
      </c>
      <c r="I84" s="6"/>
      <c r="J84" s="6">
        <f t="shared" si="7"/>
        <v>0</v>
      </c>
      <c r="K84" s="6"/>
      <c r="L84" s="6">
        <f t="shared" si="8"/>
        <v>0</v>
      </c>
      <c r="M84" s="6"/>
      <c r="N84" s="6">
        <f t="shared" si="9"/>
        <v>0</v>
      </c>
      <c r="O84" s="8"/>
      <c r="T84">
        <v>0</v>
      </c>
      <c r="AC84">
        <v>1</v>
      </c>
    </row>
    <row r="85" spans="1:29" ht="30" customHeight="1" x14ac:dyDescent="0.3">
      <c r="A85" s="8" t="s">
        <v>24</v>
      </c>
      <c r="B85" s="8" t="s">
        <v>141</v>
      </c>
      <c r="C85" s="8" t="s">
        <v>142</v>
      </c>
      <c r="D85" s="8" t="s">
        <v>143</v>
      </c>
      <c r="E85" s="8" t="s">
        <v>57</v>
      </c>
      <c r="F85" s="63">
        <v>20</v>
      </c>
      <c r="G85" s="6"/>
      <c r="H85" s="6">
        <f t="shared" si="6"/>
        <v>0</v>
      </c>
      <c r="I85" s="6"/>
      <c r="J85" s="6">
        <f t="shared" si="7"/>
        <v>0</v>
      </c>
      <c r="K85" s="6"/>
      <c r="L85" s="6">
        <f t="shared" si="8"/>
        <v>0</v>
      </c>
      <c r="M85" s="6"/>
      <c r="N85" s="6">
        <f t="shared" si="9"/>
        <v>0</v>
      </c>
      <c r="O85" s="8"/>
      <c r="T85">
        <v>0</v>
      </c>
      <c r="AC85">
        <v>1</v>
      </c>
    </row>
    <row r="86" spans="1:29" ht="30" customHeight="1" x14ac:dyDescent="0.3">
      <c r="A86" s="8" t="s">
        <v>24</v>
      </c>
      <c r="B86" s="8" t="s">
        <v>144</v>
      </c>
      <c r="C86" s="8" t="s">
        <v>142</v>
      </c>
      <c r="D86" s="8" t="s">
        <v>145</v>
      </c>
      <c r="E86" s="8" t="s">
        <v>57</v>
      </c>
      <c r="F86" s="63">
        <v>40</v>
      </c>
      <c r="G86" s="6"/>
      <c r="H86" s="6">
        <f t="shared" si="6"/>
        <v>0</v>
      </c>
      <c r="I86" s="6"/>
      <c r="J86" s="6">
        <f t="shared" si="7"/>
        <v>0</v>
      </c>
      <c r="K86" s="6"/>
      <c r="L86" s="6">
        <f t="shared" si="8"/>
        <v>0</v>
      </c>
      <c r="M86" s="6"/>
      <c r="N86" s="6">
        <f t="shared" si="9"/>
        <v>0</v>
      </c>
      <c r="O86" s="8"/>
      <c r="T86">
        <v>0</v>
      </c>
      <c r="AC86">
        <v>1</v>
      </c>
    </row>
    <row r="87" spans="1:29" ht="30" customHeight="1" x14ac:dyDescent="0.3">
      <c r="A87" s="8" t="s">
        <v>24</v>
      </c>
      <c r="B87" s="8" t="s">
        <v>146</v>
      </c>
      <c r="C87" s="8" t="s">
        <v>147</v>
      </c>
      <c r="D87" s="8" t="s">
        <v>148</v>
      </c>
      <c r="E87" s="8" t="s">
        <v>45</v>
      </c>
      <c r="F87" s="63">
        <v>2</v>
      </c>
      <c r="G87" s="6"/>
      <c r="H87" s="6">
        <f t="shared" si="6"/>
        <v>0</v>
      </c>
      <c r="I87" s="6"/>
      <c r="J87" s="6">
        <f t="shared" si="7"/>
        <v>0</v>
      </c>
      <c r="K87" s="6"/>
      <c r="L87" s="6">
        <f t="shared" si="8"/>
        <v>0</v>
      </c>
      <c r="M87" s="6"/>
      <c r="N87" s="6">
        <f t="shared" si="9"/>
        <v>0</v>
      </c>
      <c r="O87" s="8"/>
      <c r="T87">
        <v>0</v>
      </c>
      <c r="AC87">
        <v>1</v>
      </c>
    </row>
    <row r="88" spans="1:29" ht="30" customHeight="1" x14ac:dyDescent="0.3">
      <c r="A88" s="8" t="s">
        <v>24</v>
      </c>
      <c r="B88" s="8" t="s">
        <v>149</v>
      </c>
      <c r="C88" s="8" t="s">
        <v>147</v>
      </c>
      <c r="D88" s="8" t="s">
        <v>150</v>
      </c>
      <c r="E88" s="8" t="s">
        <v>45</v>
      </c>
      <c r="F88" s="63">
        <v>20</v>
      </c>
      <c r="G88" s="6"/>
      <c r="H88" s="6">
        <f t="shared" si="6"/>
        <v>0</v>
      </c>
      <c r="I88" s="6"/>
      <c r="J88" s="6">
        <f t="shared" si="7"/>
        <v>0</v>
      </c>
      <c r="K88" s="6"/>
      <c r="L88" s="6">
        <f t="shared" si="8"/>
        <v>0</v>
      </c>
      <c r="M88" s="6"/>
      <c r="N88" s="6">
        <f t="shared" si="9"/>
        <v>0</v>
      </c>
      <c r="O88" s="8" t="s">
        <v>44</v>
      </c>
      <c r="T88">
        <v>0</v>
      </c>
      <c r="AC88">
        <v>1</v>
      </c>
    </row>
    <row r="89" spans="1:29" ht="30" customHeight="1" x14ac:dyDescent="0.3">
      <c r="A89" s="8" t="s">
        <v>24</v>
      </c>
      <c r="B89" s="8" t="s">
        <v>151</v>
      </c>
      <c r="C89" s="8" t="s">
        <v>147</v>
      </c>
      <c r="D89" s="8" t="s">
        <v>152</v>
      </c>
      <c r="E89" s="8" t="s">
        <v>45</v>
      </c>
      <c r="F89" s="63">
        <v>8</v>
      </c>
      <c r="G89" s="6"/>
      <c r="H89" s="6">
        <f t="shared" si="6"/>
        <v>0</v>
      </c>
      <c r="I89" s="6"/>
      <c r="J89" s="6">
        <f t="shared" si="7"/>
        <v>0</v>
      </c>
      <c r="K89" s="6"/>
      <c r="L89" s="6">
        <f t="shared" si="8"/>
        <v>0</v>
      </c>
      <c r="M89" s="6"/>
      <c r="N89" s="6">
        <f t="shared" si="9"/>
        <v>0</v>
      </c>
      <c r="O89" s="8" t="s">
        <v>44</v>
      </c>
      <c r="T89">
        <v>0</v>
      </c>
      <c r="AC89">
        <v>1</v>
      </c>
    </row>
    <row r="90" spans="1:29" ht="30" customHeight="1" x14ac:dyDescent="0.3">
      <c r="A90" s="8" t="s">
        <v>24</v>
      </c>
      <c r="B90" s="8" t="s">
        <v>153</v>
      </c>
      <c r="C90" s="8" t="s">
        <v>147</v>
      </c>
      <c r="D90" s="8" t="s">
        <v>154</v>
      </c>
      <c r="E90" s="8" t="s">
        <v>45</v>
      </c>
      <c r="F90" s="63">
        <v>16</v>
      </c>
      <c r="G90" s="6"/>
      <c r="H90" s="6">
        <f t="shared" si="6"/>
        <v>0</v>
      </c>
      <c r="I90" s="6"/>
      <c r="J90" s="6">
        <f t="shared" si="7"/>
        <v>0</v>
      </c>
      <c r="K90" s="6"/>
      <c r="L90" s="6">
        <f t="shared" si="8"/>
        <v>0</v>
      </c>
      <c r="M90" s="6"/>
      <c r="N90" s="6">
        <f t="shared" si="9"/>
        <v>0</v>
      </c>
      <c r="O90" s="8" t="s">
        <v>44</v>
      </c>
      <c r="T90">
        <v>0</v>
      </c>
      <c r="AC90">
        <v>1</v>
      </c>
    </row>
    <row r="91" spans="1:29" ht="30" customHeight="1" x14ac:dyDescent="0.3">
      <c r="A91" s="8" t="s">
        <v>24</v>
      </c>
      <c r="B91" s="8" t="s">
        <v>155</v>
      </c>
      <c r="C91" s="8" t="s">
        <v>147</v>
      </c>
      <c r="D91" s="8" t="s">
        <v>156</v>
      </c>
      <c r="E91" s="8" t="s">
        <v>45</v>
      </c>
      <c r="F91" s="63">
        <v>16</v>
      </c>
      <c r="G91" s="6"/>
      <c r="H91" s="6">
        <f t="shared" si="6"/>
        <v>0</v>
      </c>
      <c r="I91" s="6"/>
      <c r="J91" s="6">
        <f t="shared" si="7"/>
        <v>0</v>
      </c>
      <c r="K91" s="6"/>
      <c r="L91" s="6">
        <f t="shared" si="8"/>
        <v>0</v>
      </c>
      <c r="M91" s="6"/>
      <c r="N91" s="6">
        <f t="shared" si="9"/>
        <v>0</v>
      </c>
      <c r="O91" s="8" t="s">
        <v>44</v>
      </c>
      <c r="T91">
        <v>0</v>
      </c>
      <c r="AC91">
        <v>1</v>
      </c>
    </row>
    <row r="92" spans="1:29" ht="30" customHeight="1" x14ac:dyDescent="0.3">
      <c r="A92" s="8" t="s">
        <v>24</v>
      </c>
      <c r="B92" s="8" t="s">
        <v>157</v>
      </c>
      <c r="C92" s="8" t="s">
        <v>147</v>
      </c>
      <c r="D92" s="8" t="s">
        <v>158</v>
      </c>
      <c r="E92" s="8" t="s">
        <v>45</v>
      </c>
      <c r="F92" s="63">
        <v>8</v>
      </c>
      <c r="G92" s="6"/>
      <c r="H92" s="6">
        <f t="shared" si="6"/>
        <v>0</v>
      </c>
      <c r="I92" s="6"/>
      <c r="J92" s="6">
        <f t="shared" si="7"/>
        <v>0</v>
      </c>
      <c r="K92" s="6"/>
      <c r="L92" s="6">
        <f t="shared" si="8"/>
        <v>0</v>
      </c>
      <c r="M92" s="6"/>
      <c r="N92" s="6">
        <f t="shared" si="9"/>
        <v>0</v>
      </c>
      <c r="O92" s="8" t="s">
        <v>44</v>
      </c>
      <c r="T92">
        <v>0</v>
      </c>
      <c r="AC92">
        <v>1</v>
      </c>
    </row>
    <row r="93" spans="1:29" ht="30" customHeight="1" x14ac:dyDescent="0.3">
      <c r="A93" s="8" t="s">
        <v>24</v>
      </c>
      <c r="B93" s="8" t="s">
        <v>159</v>
      </c>
      <c r="C93" s="8" t="s">
        <v>147</v>
      </c>
      <c r="D93" s="8" t="s">
        <v>160</v>
      </c>
      <c r="E93" s="8" t="s">
        <v>45</v>
      </c>
      <c r="F93" s="63">
        <v>18</v>
      </c>
      <c r="G93" s="6"/>
      <c r="H93" s="6">
        <f t="shared" si="6"/>
        <v>0</v>
      </c>
      <c r="I93" s="6"/>
      <c r="J93" s="6">
        <f t="shared" si="7"/>
        <v>0</v>
      </c>
      <c r="K93" s="6"/>
      <c r="L93" s="6">
        <f t="shared" si="8"/>
        <v>0</v>
      </c>
      <c r="M93" s="6"/>
      <c r="N93" s="6">
        <f t="shared" si="9"/>
        <v>0</v>
      </c>
      <c r="O93" s="8" t="s">
        <v>44</v>
      </c>
      <c r="T93">
        <v>0</v>
      </c>
      <c r="AC93">
        <v>1</v>
      </c>
    </row>
    <row r="94" spans="1:29" ht="30" customHeight="1" x14ac:dyDescent="0.3">
      <c r="A94" s="8" t="s">
        <v>24</v>
      </c>
      <c r="B94" s="8" t="s">
        <v>161</v>
      </c>
      <c r="C94" s="8" t="s">
        <v>147</v>
      </c>
      <c r="D94" s="8" t="s">
        <v>162</v>
      </c>
      <c r="E94" s="8" t="s">
        <v>45</v>
      </c>
      <c r="F94" s="63">
        <v>8</v>
      </c>
      <c r="G94" s="6"/>
      <c r="H94" s="6">
        <f t="shared" si="6"/>
        <v>0</v>
      </c>
      <c r="I94" s="6"/>
      <c r="J94" s="6">
        <f t="shared" si="7"/>
        <v>0</v>
      </c>
      <c r="K94" s="6"/>
      <c r="L94" s="6">
        <f t="shared" si="8"/>
        <v>0</v>
      </c>
      <c r="M94" s="6"/>
      <c r="N94" s="6">
        <f t="shared" si="9"/>
        <v>0</v>
      </c>
      <c r="O94" s="8" t="s">
        <v>44</v>
      </c>
      <c r="T94">
        <v>0</v>
      </c>
      <c r="AC94">
        <v>1</v>
      </c>
    </row>
    <row r="95" spans="1:29" ht="30" customHeight="1" x14ac:dyDescent="0.3">
      <c r="A95" s="8" t="s">
        <v>24</v>
      </c>
      <c r="B95" s="8" t="s">
        <v>163</v>
      </c>
      <c r="C95" s="8" t="s">
        <v>147</v>
      </c>
      <c r="D95" s="8" t="s">
        <v>164</v>
      </c>
      <c r="E95" s="8" t="s">
        <v>45</v>
      </c>
      <c r="F95" s="63">
        <v>10</v>
      </c>
      <c r="G95" s="6"/>
      <c r="H95" s="6">
        <f t="shared" si="6"/>
        <v>0</v>
      </c>
      <c r="I95" s="6"/>
      <c r="J95" s="6">
        <f t="shared" si="7"/>
        <v>0</v>
      </c>
      <c r="K95" s="6"/>
      <c r="L95" s="6">
        <f t="shared" si="8"/>
        <v>0</v>
      </c>
      <c r="M95" s="6"/>
      <c r="N95" s="6">
        <f t="shared" si="9"/>
        <v>0</v>
      </c>
      <c r="O95" s="8" t="s">
        <v>44</v>
      </c>
      <c r="T95">
        <v>0</v>
      </c>
      <c r="AC95">
        <v>1</v>
      </c>
    </row>
    <row r="96" spans="1:29" ht="30" customHeight="1" x14ac:dyDescent="0.3">
      <c r="A96" s="8" t="s">
        <v>24</v>
      </c>
      <c r="B96" s="8" t="s">
        <v>165</v>
      </c>
      <c r="C96" s="8" t="s">
        <v>147</v>
      </c>
      <c r="D96" s="8" t="s">
        <v>166</v>
      </c>
      <c r="E96" s="8" t="s">
        <v>45</v>
      </c>
      <c r="F96" s="63">
        <v>8</v>
      </c>
      <c r="G96" s="6"/>
      <c r="H96" s="6">
        <f t="shared" si="6"/>
        <v>0</v>
      </c>
      <c r="I96" s="6"/>
      <c r="J96" s="6">
        <f t="shared" si="7"/>
        <v>0</v>
      </c>
      <c r="K96" s="6"/>
      <c r="L96" s="6">
        <f t="shared" si="8"/>
        <v>0</v>
      </c>
      <c r="M96" s="6"/>
      <c r="N96" s="6">
        <f t="shared" si="9"/>
        <v>0</v>
      </c>
      <c r="O96" s="8" t="s">
        <v>44</v>
      </c>
      <c r="T96">
        <v>0</v>
      </c>
      <c r="AC96">
        <v>1</v>
      </c>
    </row>
    <row r="97" spans="1:29" ht="30" customHeight="1" x14ac:dyDescent="0.3">
      <c r="A97" s="8" t="s">
        <v>24</v>
      </c>
      <c r="B97" s="8" t="s">
        <v>167</v>
      </c>
      <c r="C97" s="8" t="s">
        <v>147</v>
      </c>
      <c r="D97" s="8" t="s">
        <v>168</v>
      </c>
      <c r="E97" s="8" t="s">
        <v>45</v>
      </c>
      <c r="F97" s="63">
        <v>18</v>
      </c>
      <c r="G97" s="6"/>
      <c r="H97" s="6">
        <f t="shared" si="6"/>
        <v>0</v>
      </c>
      <c r="I97" s="6"/>
      <c r="J97" s="6">
        <f t="shared" si="7"/>
        <v>0</v>
      </c>
      <c r="K97" s="6"/>
      <c r="L97" s="6">
        <f t="shared" si="8"/>
        <v>0</v>
      </c>
      <c r="M97" s="6"/>
      <c r="N97" s="6">
        <f t="shared" si="9"/>
        <v>0</v>
      </c>
      <c r="O97" s="8" t="s">
        <v>44</v>
      </c>
      <c r="T97">
        <v>0</v>
      </c>
      <c r="AC97">
        <v>1</v>
      </c>
    </row>
    <row r="98" spans="1:29" ht="30" customHeight="1" x14ac:dyDescent="0.3">
      <c r="A98" s="8" t="s">
        <v>24</v>
      </c>
      <c r="B98" s="8" t="s">
        <v>169</v>
      </c>
      <c r="C98" s="8" t="s">
        <v>147</v>
      </c>
      <c r="D98" s="8" t="s">
        <v>170</v>
      </c>
      <c r="E98" s="8" t="s">
        <v>45</v>
      </c>
      <c r="F98" s="63">
        <v>24</v>
      </c>
      <c r="G98" s="6"/>
      <c r="H98" s="6">
        <f t="shared" si="6"/>
        <v>0</v>
      </c>
      <c r="I98" s="6"/>
      <c r="J98" s="6">
        <f t="shared" si="7"/>
        <v>0</v>
      </c>
      <c r="K98" s="6"/>
      <c r="L98" s="6">
        <f t="shared" si="8"/>
        <v>0</v>
      </c>
      <c r="M98" s="6"/>
      <c r="N98" s="6">
        <f t="shared" si="9"/>
        <v>0</v>
      </c>
      <c r="O98" s="8" t="s">
        <v>44</v>
      </c>
      <c r="T98">
        <v>0</v>
      </c>
      <c r="AC98">
        <v>1</v>
      </c>
    </row>
    <row r="99" spans="1:29" ht="30" customHeight="1" x14ac:dyDescent="0.3">
      <c r="A99" s="8" t="s">
        <v>24</v>
      </c>
      <c r="B99" s="8" t="s">
        <v>171</v>
      </c>
      <c r="C99" s="8" t="s">
        <v>147</v>
      </c>
      <c r="D99" s="8" t="s">
        <v>172</v>
      </c>
      <c r="E99" s="8" t="s">
        <v>45</v>
      </c>
      <c r="F99" s="63">
        <v>38</v>
      </c>
      <c r="G99" s="6"/>
      <c r="H99" s="6">
        <f t="shared" si="6"/>
        <v>0</v>
      </c>
      <c r="I99" s="6"/>
      <c r="J99" s="6">
        <f t="shared" si="7"/>
        <v>0</v>
      </c>
      <c r="K99" s="6"/>
      <c r="L99" s="6">
        <f t="shared" si="8"/>
        <v>0</v>
      </c>
      <c r="M99" s="6"/>
      <c r="N99" s="6">
        <f t="shared" si="9"/>
        <v>0</v>
      </c>
      <c r="O99" s="8" t="s">
        <v>44</v>
      </c>
      <c r="T99">
        <v>0</v>
      </c>
      <c r="AC99">
        <v>1</v>
      </c>
    </row>
    <row r="100" spans="1:29" ht="30" customHeight="1" x14ac:dyDescent="0.3">
      <c r="A100" s="8" t="s">
        <v>24</v>
      </c>
      <c r="B100" s="8" t="s">
        <v>173</v>
      </c>
      <c r="C100" s="8" t="s">
        <v>147</v>
      </c>
      <c r="D100" s="8" t="s">
        <v>174</v>
      </c>
      <c r="E100" s="8" t="s">
        <v>45</v>
      </c>
      <c r="F100" s="63">
        <v>2</v>
      </c>
      <c r="G100" s="6"/>
      <c r="H100" s="6">
        <f t="shared" si="6"/>
        <v>0</v>
      </c>
      <c r="I100" s="6"/>
      <c r="J100" s="6">
        <f t="shared" si="7"/>
        <v>0</v>
      </c>
      <c r="K100" s="6"/>
      <c r="L100" s="6">
        <f t="shared" si="8"/>
        <v>0</v>
      </c>
      <c r="M100" s="6"/>
      <c r="N100" s="6">
        <f t="shared" si="9"/>
        <v>0</v>
      </c>
      <c r="O100" s="8" t="s">
        <v>44</v>
      </c>
      <c r="T100">
        <v>0</v>
      </c>
      <c r="AC100">
        <v>1</v>
      </c>
    </row>
    <row r="101" spans="1:29" ht="30" customHeight="1" x14ac:dyDescent="0.3">
      <c r="A101" s="8" t="s">
        <v>24</v>
      </c>
      <c r="B101" s="8" t="s">
        <v>175</v>
      </c>
      <c r="C101" s="8" t="s">
        <v>176</v>
      </c>
      <c r="D101" s="8" t="s">
        <v>177</v>
      </c>
      <c r="E101" s="8" t="s">
        <v>114</v>
      </c>
      <c r="F101" s="63">
        <v>18</v>
      </c>
      <c r="G101" s="6"/>
      <c r="H101" s="6">
        <f t="shared" si="6"/>
        <v>0</v>
      </c>
      <c r="I101" s="6"/>
      <c r="J101" s="6">
        <f t="shared" si="7"/>
        <v>0</v>
      </c>
      <c r="K101" s="6"/>
      <c r="L101" s="6">
        <f t="shared" si="8"/>
        <v>0</v>
      </c>
      <c r="M101" s="6"/>
      <c r="N101" s="6">
        <f t="shared" si="9"/>
        <v>0</v>
      </c>
      <c r="O101" s="8"/>
      <c r="T101">
        <v>0</v>
      </c>
      <c r="AC101">
        <v>1</v>
      </c>
    </row>
    <row r="102" spans="1:29" ht="30" customHeight="1" x14ac:dyDescent="0.3">
      <c r="A102" s="8" t="s">
        <v>24</v>
      </c>
      <c r="B102" s="8" t="s">
        <v>178</v>
      </c>
      <c r="C102" s="8" t="s">
        <v>176</v>
      </c>
      <c r="D102" s="8" t="s">
        <v>179</v>
      </c>
      <c r="E102" s="8" t="s">
        <v>114</v>
      </c>
      <c r="F102" s="63">
        <v>8</v>
      </c>
      <c r="G102" s="6"/>
      <c r="H102" s="6">
        <f t="shared" si="6"/>
        <v>0</v>
      </c>
      <c r="I102" s="6"/>
      <c r="J102" s="6">
        <f t="shared" si="7"/>
        <v>0</v>
      </c>
      <c r="K102" s="6"/>
      <c r="L102" s="6">
        <f t="shared" si="8"/>
        <v>0</v>
      </c>
      <c r="M102" s="6"/>
      <c r="N102" s="6">
        <f t="shared" si="9"/>
        <v>0</v>
      </c>
      <c r="O102" s="8"/>
      <c r="T102">
        <v>0</v>
      </c>
      <c r="AC102">
        <v>1</v>
      </c>
    </row>
    <row r="103" spans="1:29" ht="30" customHeight="1" x14ac:dyDescent="0.3">
      <c r="A103" s="8" t="s">
        <v>24</v>
      </c>
      <c r="B103" s="8" t="s">
        <v>180</v>
      </c>
      <c r="C103" s="8" t="s">
        <v>176</v>
      </c>
      <c r="D103" s="8" t="s">
        <v>181</v>
      </c>
      <c r="E103" s="8" t="s">
        <v>114</v>
      </c>
      <c r="F103" s="63">
        <v>18</v>
      </c>
      <c r="G103" s="6"/>
      <c r="H103" s="6">
        <f t="shared" si="6"/>
        <v>0</v>
      </c>
      <c r="I103" s="6"/>
      <c r="J103" s="6">
        <f t="shared" si="7"/>
        <v>0</v>
      </c>
      <c r="K103" s="6"/>
      <c r="L103" s="6">
        <f t="shared" si="8"/>
        <v>0</v>
      </c>
      <c r="M103" s="6"/>
      <c r="N103" s="6">
        <f t="shared" si="9"/>
        <v>0</v>
      </c>
      <c r="O103" s="8"/>
      <c r="T103">
        <v>0</v>
      </c>
      <c r="AC103">
        <v>1</v>
      </c>
    </row>
    <row r="104" spans="1:29" ht="30" customHeight="1" x14ac:dyDescent="0.3">
      <c r="A104" s="8" t="s">
        <v>24</v>
      </c>
      <c r="B104" s="8" t="s">
        <v>182</v>
      </c>
      <c r="C104" s="8" t="s">
        <v>133</v>
      </c>
      <c r="D104" s="8" t="s">
        <v>120</v>
      </c>
      <c r="E104" s="8" t="s">
        <v>114</v>
      </c>
      <c r="F104" s="63">
        <v>2</v>
      </c>
      <c r="G104" s="6"/>
      <c r="H104" s="6">
        <f t="shared" si="6"/>
        <v>0</v>
      </c>
      <c r="I104" s="6"/>
      <c r="J104" s="6">
        <f t="shared" si="7"/>
        <v>0</v>
      </c>
      <c r="K104" s="6"/>
      <c r="L104" s="6">
        <f t="shared" si="8"/>
        <v>0</v>
      </c>
      <c r="M104" s="6"/>
      <c r="N104" s="6">
        <f t="shared" si="9"/>
        <v>0</v>
      </c>
      <c r="O104" s="8"/>
      <c r="T104">
        <v>0</v>
      </c>
      <c r="AC104">
        <v>1</v>
      </c>
    </row>
    <row r="105" spans="1:29" ht="30" customHeight="1" x14ac:dyDescent="0.3">
      <c r="A105" s="8" t="s">
        <v>24</v>
      </c>
      <c r="B105" s="8" t="s">
        <v>183</v>
      </c>
      <c r="C105" s="8" t="s">
        <v>133</v>
      </c>
      <c r="D105" s="8" t="s">
        <v>177</v>
      </c>
      <c r="E105" s="8" t="s">
        <v>114</v>
      </c>
      <c r="F105" s="63">
        <v>18</v>
      </c>
      <c r="G105" s="6"/>
      <c r="H105" s="6">
        <f t="shared" si="6"/>
        <v>0</v>
      </c>
      <c r="I105" s="6"/>
      <c r="J105" s="6">
        <f t="shared" si="7"/>
        <v>0</v>
      </c>
      <c r="K105" s="6"/>
      <c r="L105" s="6">
        <f t="shared" si="8"/>
        <v>0</v>
      </c>
      <c r="M105" s="6"/>
      <c r="N105" s="6">
        <f t="shared" si="9"/>
        <v>0</v>
      </c>
      <c r="O105" s="8"/>
      <c r="T105">
        <v>0</v>
      </c>
      <c r="AC105">
        <v>1</v>
      </c>
    </row>
    <row r="106" spans="1:29" ht="30" customHeight="1" x14ac:dyDescent="0.3">
      <c r="A106" s="8" t="s">
        <v>24</v>
      </c>
      <c r="B106" s="8" t="s">
        <v>184</v>
      </c>
      <c r="C106" s="8" t="s">
        <v>133</v>
      </c>
      <c r="D106" s="8" t="s">
        <v>179</v>
      </c>
      <c r="E106" s="8" t="s">
        <v>114</v>
      </c>
      <c r="F106" s="63">
        <v>8</v>
      </c>
      <c r="G106" s="6"/>
      <c r="H106" s="6">
        <f t="shared" si="6"/>
        <v>0</v>
      </c>
      <c r="I106" s="6"/>
      <c r="J106" s="6">
        <f t="shared" si="7"/>
        <v>0</v>
      </c>
      <c r="K106" s="6"/>
      <c r="L106" s="6">
        <f t="shared" si="8"/>
        <v>0</v>
      </c>
      <c r="M106" s="6"/>
      <c r="N106" s="6">
        <f t="shared" si="9"/>
        <v>0</v>
      </c>
      <c r="O106" s="8"/>
      <c r="T106">
        <v>0</v>
      </c>
      <c r="AC106">
        <v>1</v>
      </c>
    </row>
    <row r="107" spans="1:29" ht="30" customHeight="1" x14ac:dyDescent="0.3">
      <c r="A107" s="8" t="s">
        <v>24</v>
      </c>
      <c r="B107" s="8" t="s">
        <v>185</v>
      </c>
      <c r="C107" s="8" t="s">
        <v>133</v>
      </c>
      <c r="D107" s="8" t="s">
        <v>181</v>
      </c>
      <c r="E107" s="8" t="s">
        <v>114</v>
      </c>
      <c r="F107" s="63">
        <v>18</v>
      </c>
      <c r="G107" s="6"/>
      <c r="H107" s="6">
        <f t="shared" si="6"/>
        <v>0</v>
      </c>
      <c r="I107" s="6"/>
      <c r="J107" s="6">
        <f t="shared" si="7"/>
        <v>0</v>
      </c>
      <c r="K107" s="6"/>
      <c r="L107" s="6">
        <f t="shared" si="8"/>
        <v>0</v>
      </c>
      <c r="M107" s="6"/>
      <c r="N107" s="6">
        <f t="shared" si="9"/>
        <v>0</v>
      </c>
      <c r="O107" s="8"/>
      <c r="T107">
        <v>0</v>
      </c>
      <c r="AC107">
        <v>1</v>
      </c>
    </row>
    <row r="108" spans="1:29" ht="30" customHeight="1" x14ac:dyDescent="0.3">
      <c r="A108" s="8" t="s">
        <v>24</v>
      </c>
      <c r="B108" s="8" t="s">
        <v>186</v>
      </c>
      <c r="C108" s="8" t="s">
        <v>147</v>
      </c>
      <c r="D108" s="8" t="s">
        <v>187</v>
      </c>
      <c r="E108" s="8" t="s">
        <v>45</v>
      </c>
      <c r="F108" s="63">
        <v>18</v>
      </c>
      <c r="G108" s="6"/>
      <c r="H108" s="6">
        <f t="shared" si="6"/>
        <v>0</v>
      </c>
      <c r="I108" s="6"/>
      <c r="J108" s="6">
        <f t="shared" si="7"/>
        <v>0</v>
      </c>
      <c r="K108" s="6"/>
      <c r="L108" s="6">
        <f t="shared" si="8"/>
        <v>0</v>
      </c>
      <c r="M108" s="6"/>
      <c r="N108" s="6">
        <f t="shared" si="9"/>
        <v>0</v>
      </c>
      <c r="O108" s="8" t="s">
        <v>44</v>
      </c>
      <c r="T108">
        <v>0</v>
      </c>
      <c r="AC108">
        <v>1</v>
      </c>
    </row>
    <row r="109" spans="1:29" ht="30" customHeight="1" x14ac:dyDescent="0.3">
      <c r="A109" s="8" t="s">
        <v>24</v>
      </c>
      <c r="B109" s="8" t="s">
        <v>188</v>
      </c>
      <c r="C109" s="8" t="s">
        <v>147</v>
      </c>
      <c r="D109" s="8" t="s">
        <v>189</v>
      </c>
      <c r="E109" s="8" t="s">
        <v>45</v>
      </c>
      <c r="F109" s="63">
        <v>8</v>
      </c>
      <c r="G109" s="6"/>
      <c r="H109" s="6">
        <f t="shared" si="6"/>
        <v>0</v>
      </c>
      <c r="I109" s="6"/>
      <c r="J109" s="6">
        <f t="shared" si="7"/>
        <v>0</v>
      </c>
      <c r="K109" s="6"/>
      <c r="L109" s="6">
        <f t="shared" si="8"/>
        <v>0</v>
      </c>
      <c r="M109" s="6"/>
      <c r="N109" s="6">
        <f t="shared" si="9"/>
        <v>0</v>
      </c>
      <c r="O109" s="8" t="s">
        <v>44</v>
      </c>
      <c r="T109">
        <v>0</v>
      </c>
      <c r="AC109">
        <v>1</v>
      </c>
    </row>
    <row r="110" spans="1:29" ht="30" customHeight="1" x14ac:dyDescent="0.3">
      <c r="A110" s="8" t="s">
        <v>24</v>
      </c>
      <c r="B110" s="8" t="s">
        <v>190</v>
      </c>
      <c r="C110" s="8" t="s">
        <v>147</v>
      </c>
      <c r="D110" s="8" t="s">
        <v>191</v>
      </c>
      <c r="E110" s="8" t="s">
        <v>45</v>
      </c>
      <c r="F110" s="63">
        <v>2</v>
      </c>
      <c r="G110" s="6"/>
      <c r="H110" s="6">
        <f t="shared" si="6"/>
        <v>0</v>
      </c>
      <c r="I110" s="6"/>
      <c r="J110" s="6">
        <f t="shared" si="7"/>
        <v>0</v>
      </c>
      <c r="K110" s="6"/>
      <c r="L110" s="6">
        <f t="shared" si="8"/>
        <v>0</v>
      </c>
      <c r="M110" s="6"/>
      <c r="N110" s="6">
        <f t="shared" si="9"/>
        <v>0</v>
      </c>
      <c r="O110" s="8" t="s">
        <v>44</v>
      </c>
      <c r="T110">
        <v>0</v>
      </c>
      <c r="AC110">
        <v>1</v>
      </c>
    </row>
    <row r="111" spans="1:29" ht="30" customHeight="1" x14ac:dyDescent="0.3">
      <c r="A111" s="8" t="s">
        <v>24</v>
      </c>
      <c r="B111" s="8" t="s">
        <v>192</v>
      </c>
      <c r="C111" s="8" t="s">
        <v>147</v>
      </c>
      <c r="D111" s="8" t="s">
        <v>193</v>
      </c>
      <c r="E111" s="8" t="s">
        <v>45</v>
      </c>
      <c r="F111" s="63">
        <v>18</v>
      </c>
      <c r="G111" s="6"/>
      <c r="H111" s="6">
        <f t="shared" si="6"/>
        <v>0</v>
      </c>
      <c r="I111" s="6"/>
      <c r="J111" s="6">
        <f t="shared" si="7"/>
        <v>0</v>
      </c>
      <c r="K111" s="6"/>
      <c r="L111" s="6">
        <f t="shared" si="8"/>
        <v>0</v>
      </c>
      <c r="M111" s="6"/>
      <c r="N111" s="6">
        <f t="shared" si="9"/>
        <v>0</v>
      </c>
      <c r="O111" s="8" t="s">
        <v>44</v>
      </c>
      <c r="T111">
        <v>0</v>
      </c>
      <c r="AC111">
        <v>1</v>
      </c>
    </row>
    <row r="112" spans="1:29" ht="30" customHeight="1" x14ac:dyDescent="0.3">
      <c r="A112" s="6"/>
      <c r="B112" s="6"/>
      <c r="C112" s="6"/>
      <c r="D112" s="6"/>
      <c r="E112" s="6"/>
      <c r="F112" s="63"/>
      <c r="G112" s="6"/>
      <c r="H112" s="6"/>
      <c r="I112" s="6"/>
      <c r="J112" s="6"/>
      <c r="K112" s="6"/>
      <c r="L112" s="6"/>
      <c r="M112" s="6"/>
      <c r="N112" s="6"/>
      <c r="O112" s="6"/>
    </row>
    <row r="113" spans="1:15" ht="30" customHeight="1" x14ac:dyDescent="0.3">
      <c r="A113" s="6"/>
      <c r="B113" s="6"/>
      <c r="C113" s="6"/>
      <c r="D113" s="6"/>
      <c r="E113" s="6"/>
      <c r="F113" s="63"/>
      <c r="G113" s="6"/>
      <c r="H113" s="6"/>
      <c r="I113" s="6"/>
      <c r="J113" s="6"/>
      <c r="K113" s="6"/>
      <c r="L113" s="6"/>
      <c r="M113" s="6"/>
      <c r="N113" s="6"/>
      <c r="O113" s="6"/>
    </row>
    <row r="114" spans="1:15" ht="30" customHeight="1" x14ac:dyDescent="0.3">
      <c r="A114" s="6"/>
      <c r="B114" s="6"/>
      <c r="C114" s="6"/>
      <c r="D114" s="6"/>
      <c r="E114" s="6"/>
      <c r="F114" s="63"/>
      <c r="G114" s="6"/>
      <c r="H114" s="6"/>
      <c r="I114" s="6"/>
      <c r="J114" s="6"/>
      <c r="K114" s="6"/>
      <c r="L114" s="6"/>
      <c r="M114" s="6"/>
      <c r="N114" s="6"/>
      <c r="O114" s="6"/>
    </row>
    <row r="115" spans="1:15" ht="30" customHeight="1" x14ac:dyDescent="0.3">
      <c r="A115" s="6"/>
      <c r="B115" s="6"/>
      <c r="C115" s="6"/>
      <c r="D115" s="6"/>
      <c r="E115" s="6"/>
      <c r="F115" s="63"/>
      <c r="G115" s="6"/>
      <c r="H115" s="6"/>
      <c r="I115" s="6"/>
      <c r="J115" s="6"/>
      <c r="K115" s="6"/>
      <c r="L115" s="6"/>
      <c r="M115" s="6"/>
      <c r="N115" s="6"/>
      <c r="O115" s="6"/>
    </row>
    <row r="116" spans="1:15" ht="30" customHeight="1" x14ac:dyDescent="0.3">
      <c r="A116" s="6"/>
      <c r="B116" s="6"/>
      <c r="C116" s="6"/>
      <c r="D116" s="6"/>
      <c r="E116" s="6"/>
      <c r="F116" s="63"/>
      <c r="G116" s="6"/>
      <c r="H116" s="6"/>
      <c r="I116" s="6"/>
      <c r="J116" s="6"/>
      <c r="K116" s="6"/>
      <c r="L116" s="6"/>
      <c r="M116" s="6"/>
      <c r="N116" s="6"/>
      <c r="O116" s="6"/>
    </row>
    <row r="117" spans="1:15" ht="30" customHeight="1" x14ac:dyDescent="0.3">
      <c r="A117" s="6"/>
      <c r="B117" s="6"/>
      <c r="C117" s="6"/>
      <c r="D117" s="6"/>
      <c r="E117" s="6"/>
      <c r="F117" s="63"/>
      <c r="G117" s="6"/>
      <c r="H117" s="6"/>
      <c r="I117" s="6"/>
      <c r="J117" s="6"/>
      <c r="K117" s="6"/>
      <c r="L117" s="6"/>
      <c r="M117" s="6"/>
      <c r="N117" s="6"/>
      <c r="O117" s="6"/>
    </row>
    <row r="118" spans="1:15" ht="30" customHeight="1" x14ac:dyDescent="0.3">
      <c r="A118" s="6"/>
      <c r="B118" s="6"/>
      <c r="C118" s="6"/>
      <c r="D118" s="6"/>
      <c r="E118" s="6"/>
      <c r="F118" s="63"/>
      <c r="G118" s="6"/>
      <c r="H118" s="6"/>
      <c r="I118" s="6"/>
      <c r="J118" s="6"/>
      <c r="K118" s="6"/>
      <c r="L118" s="6"/>
      <c r="M118" s="6"/>
      <c r="N118" s="6"/>
      <c r="O118" s="6"/>
    </row>
    <row r="119" spans="1:15" ht="30" customHeight="1" x14ac:dyDescent="0.3">
      <c r="A119" s="6"/>
      <c r="B119" s="6"/>
      <c r="C119" s="6"/>
      <c r="D119" s="6"/>
      <c r="E119" s="6"/>
      <c r="F119" s="63"/>
      <c r="G119" s="6"/>
      <c r="H119" s="6"/>
      <c r="I119" s="6"/>
      <c r="J119" s="6"/>
      <c r="K119" s="6"/>
      <c r="L119" s="6"/>
      <c r="M119" s="6"/>
      <c r="N119" s="6"/>
      <c r="O119" s="6"/>
    </row>
    <row r="120" spans="1:15" ht="30" customHeight="1" x14ac:dyDescent="0.3">
      <c r="A120" s="6"/>
      <c r="B120" s="6"/>
      <c r="C120" s="6"/>
      <c r="D120" s="6"/>
      <c r="E120" s="6"/>
      <c r="F120" s="63"/>
      <c r="G120" s="6"/>
      <c r="H120" s="6"/>
      <c r="I120" s="6"/>
      <c r="J120" s="6"/>
      <c r="K120" s="6"/>
      <c r="L120" s="6"/>
      <c r="M120" s="6"/>
      <c r="N120" s="6"/>
      <c r="O120" s="6"/>
    </row>
    <row r="121" spans="1:15" ht="30" customHeight="1" x14ac:dyDescent="0.3">
      <c r="A121" s="6"/>
      <c r="B121" s="6"/>
      <c r="C121" s="6"/>
      <c r="D121" s="6"/>
      <c r="E121" s="6"/>
      <c r="F121" s="63"/>
      <c r="G121" s="6"/>
      <c r="H121" s="6"/>
      <c r="I121" s="6"/>
      <c r="J121" s="6"/>
      <c r="K121" s="6"/>
      <c r="L121" s="6"/>
      <c r="M121" s="6"/>
      <c r="N121" s="6"/>
      <c r="O121" s="6"/>
    </row>
    <row r="122" spans="1:15" ht="30" customHeight="1" x14ac:dyDescent="0.3">
      <c r="A122" s="6"/>
      <c r="B122" s="6"/>
      <c r="C122" s="6"/>
      <c r="D122" s="6"/>
      <c r="E122" s="6"/>
      <c r="F122" s="63"/>
      <c r="G122" s="6"/>
      <c r="H122" s="6"/>
      <c r="I122" s="6"/>
      <c r="J122" s="6"/>
      <c r="K122" s="6"/>
      <c r="L122" s="6"/>
      <c r="M122" s="6"/>
      <c r="N122" s="6"/>
      <c r="O122" s="6"/>
    </row>
    <row r="123" spans="1:15" ht="30" customHeight="1" x14ac:dyDescent="0.3">
      <c r="A123" s="6"/>
      <c r="B123" s="6"/>
      <c r="C123" s="6"/>
      <c r="D123" s="6"/>
      <c r="E123" s="6"/>
      <c r="F123" s="63"/>
      <c r="G123" s="6"/>
      <c r="H123" s="6"/>
      <c r="I123" s="6"/>
      <c r="J123" s="6"/>
      <c r="K123" s="6"/>
      <c r="L123" s="6"/>
      <c r="M123" s="6"/>
      <c r="N123" s="6"/>
      <c r="O123" s="6"/>
    </row>
    <row r="124" spans="1:15" ht="30" customHeight="1" x14ac:dyDescent="0.3">
      <c r="A124" s="6"/>
      <c r="B124" s="6"/>
      <c r="C124" s="6"/>
      <c r="D124" s="6"/>
      <c r="E124" s="6"/>
      <c r="F124" s="63"/>
      <c r="G124" s="6"/>
      <c r="H124" s="6"/>
      <c r="I124" s="6"/>
      <c r="J124" s="6"/>
      <c r="K124" s="6"/>
      <c r="L124" s="6"/>
      <c r="M124" s="6"/>
      <c r="N124" s="6"/>
      <c r="O124" s="6"/>
    </row>
    <row r="125" spans="1:15" ht="30" customHeight="1" x14ac:dyDescent="0.3">
      <c r="A125" s="6"/>
      <c r="B125" s="6"/>
      <c r="C125" s="6"/>
      <c r="D125" s="6"/>
      <c r="E125" s="6"/>
      <c r="F125" s="63"/>
      <c r="G125" s="6"/>
      <c r="H125" s="6"/>
      <c r="I125" s="6"/>
      <c r="J125" s="6"/>
      <c r="K125" s="6"/>
      <c r="L125" s="6"/>
      <c r="M125" s="6"/>
      <c r="N125" s="6"/>
      <c r="O125" s="6"/>
    </row>
    <row r="126" spans="1:15" ht="30" customHeight="1" x14ac:dyDescent="0.3">
      <c r="A126" s="6"/>
      <c r="B126" s="6"/>
      <c r="C126" s="6"/>
      <c r="D126" s="6"/>
      <c r="E126" s="6"/>
      <c r="F126" s="63"/>
      <c r="G126" s="6"/>
      <c r="H126" s="6"/>
      <c r="I126" s="6"/>
      <c r="J126" s="6"/>
      <c r="K126" s="6"/>
      <c r="L126" s="6"/>
      <c r="M126" s="6"/>
      <c r="N126" s="6"/>
      <c r="O126" s="6"/>
    </row>
    <row r="127" spans="1:15" ht="30" customHeight="1" x14ac:dyDescent="0.3">
      <c r="A127" s="6"/>
      <c r="B127" s="6"/>
      <c r="C127" s="6"/>
      <c r="D127" s="6"/>
      <c r="E127" s="6"/>
      <c r="F127" s="63"/>
      <c r="G127" s="6"/>
      <c r="H127" s="6"/>
      <c r="I127" s="6"/>
      <c r="J127" s="6"/>
      <c r="K127" s="6"/>
      <c r="L127" s="6"/>
      <c r="M127" s="6"/>
      <c r="N127" s="6"/>
      <c r="O127" s="6"/>
    </row>
    <row r="128" spans="1:15" ht="30" customHeight="1" x14ac:dyDescent="0.3">
      <c r="A128" s="6"/>
      <c r="B128" s="6"/>
      <c r="C128" s="6"/>
      <c r="D128" s="6"/>
      <c r="E128" s="6"/>
      <c r="F128" s="63"/>
      <c r="G128" s="6"/>
      <c r="H128" s="6"/>
      <c r="I128" s="6"/>
      <c r="J128" s="6"/>
      <c r="K128" s="6"/>
      <c r="L128" s="6"/>
      <c r="M128" s="6"/>
      <c r="N128" s="6"/>
      <c r="O128" s="6"/>
    </row>
    <row r="129" spans="1:29" ht="30" customHeight="1" x14ac:dyDescent="0.3">
      <c r="A129" s="6"/>
      <c r="B129" s="6"/>
      <c r="C129" s="6"/>
      <c r="D129" s="6"/>
      <c r="E129" s="6"/>
      <c r="F129" s="63"/>
      <c r="G129" s="6"/>
      <c r="H129" s="6"/>
      <c r="I129" s="6"/>
      <c r="J129" s="6"/>
      <c r="K129" s="6"/>
      <c r="L129" s="6"/>
      <c r="M129" s="6"/>
      <c r="N129" s="6"/>
      <c r="O129" s="6"/>
    </row>
    <row r="130" spans="1:29" ht="30" customHeight="1" x14ac:dyDescent="0.3">
      <c r="A130" s="6"/>
      <c r="B130" s="6"/>
      <c r="C130" s="6"/>
      <c r="D130" s="6"/>
      <c r="E130" s="6"/>
      <c r="F130" s="63"/>
      <c r="G130" s="6"/>
      <c r="H130" s="6"/>
      <c r="I130" s="6"/>
      <c r="J130" s="6"/>
      <c r="K130" s="6"/>
      <c r="L130" s="6"/>
      <c r="M130" s="6"/>
      <c r="N130" s="6"/>
      <c r="O130" s="6"/>
    </row>
    <row r="131" spans="1:29" ht="30" customHeight="1" x14ac:dyDescent="0.3">
      <c r="A131" s="6"/>
      <c r="B131" s="6"/>
      <c r="C131" s="6"/>
      <c r="D131" s="6"/>
      <c r="E131" s="6"/>
      <c r="F131" s="63"/>
      <c r="G131" s="6"/>
      <c r="H131" s="6"/>
      <c r="I131" s="6"/>
      <c r="J131" s="6"/>
      <c r="K131" s="6"/>
      <c r="L131" s="6"/>
      <c r="M131" s="6"/>
      <c r="N131" s="6"/>
      <c r="O131" s="6"/>
    </row>
    <row r="132" spans="1:29" ht="30" customHeight="1" x14ac:dyDescent="0.3">
      <c r="A132" s="6"/>
      <c r="B132" s="6"/>
      <c r="C132" s="6"/>
      <c r="D132" s="6"/>
      <c r="E132" s="6"/>
      <c r="F132" s="63"/>
      <c r="G132" s="6"/>
      <c r="H132" s="6"/>
      <c r="I132" s="6"/>
      <c r="J132" s="6"/>
      <c r="K132" s="6"/>
      <c r="L132" s="6"/>
      <c r="M132" s="6"/>
      <c r="N132" s="6"/>
      <c r="O132" s="6"/>
    </row>
    <row r="133" spans="1:29" ht="30" customHeight="1" x14ac:dyDescent="0.3">
      <c r="A133" s="6"/>
      <c r="B133" s="6"/>
      <c r="C133" s="6" t="s">
        <v>53</v>
      </c>
      <c r="D133" s="6"/>
      <c r="E133" s="6"/>
      <c r="F133" s="63"/>
      <c r="G133" s="6"/>
      <c r="H133" s="6">
        <f>SUMIF(AC83:AC132, 1, H83:H132)</f>
        <v>0</v>
      </c>
      <c r="I133" s="6"/>
      <c r="J133" s="6">
        <f>SUMIF(AC83:AC132, 1, J83:J132)</f>
        <v>0</v>
      </c>
      <c r="K133" s="6"/>
      <c r="L133" s="6">
        <f>SUMIF(AC83:AC132, 1, L83:L132)</f>
        <v>0</v>
      </c>
      <c r="M133" s="6"/>
      <c r="N133" s="6">
        <f>H133+J133+L133</f>
        <v>0</v>
      </c>
      <c r="O133" s="6"/>
    </row>
    <row r="134" spans="1:29" ht="30" customHeight="1" x14ac:dyDescent="0.3">
      <c r="A134" s="6"/>
      <c r="B134" s="6"/>
      <c r="C134" s="7" t="s">
        <v>25</v>
      </c>
      <c r="D134" s="7"/>
      <c r="E134" s="7"/>
      <c r="F134" s="9"/>
      <c r="G134" s="7"/>
      <c r="H134" s="7"/>
      <c r="I134" s="7"/>
      <c r="J134" s="7"/>
      <c r="K134" s="7"/>
      <c r="L134" s="7"/>
      <c r="M134" s="7"/>
      <c r="N134" s="7"/>
      <c r="O134" s="7"/>
    </row>
    <row r="135" spans="1:29" ht="30" customHeight="1" x14ac:dyDescent="0.3">
      <c r="A135" s="8" t="s">
        <v>26</v>
      </c>
      <c r="B135" s="8" t="s">
        <v>194</v>
      </c>
      <c r="C135" s="8" t="s">
        <v>195</v>
      </c>
      <c r="D135" s="8" t="s">
        <v>196</v>
      </c>
      <c r="E135" s="8" t="s">
        <v>45</v>
      </c>
      <c r="F135" s="63">
        <v>18</v>
      </c>
      <c r="G135" s="6"/>
      <c r="H135" s="6">
        <f>TRUNC(F135*G135,0)</f>
        <v>0</v>
      </c>
      <c r="I135" s="6"/>
      <c r="J135" s="6">
        <f>TRUNC(F135*I135,0)</f>
        <v>0</v>
      </c>
      <c r="K135" s="6"/>
      <c r="L135" s="6">
        <f>TRUNC(F135*K135,0)</f>
        <v>0</v>
      </c>
      <c r="M135" s="6"/>
      <c r="N135" s="6">
        <f t="shared" ref="N135:N138" si="10">H135+J135+L135</f>
        <v>0</v>
      </c>
      <c r="O135" s="8"/>
      <c r="T135">
        <v>0</v>
      </c>
      <c r="AC135">
        <v>1</v>
      </c>
    </row>
    <row r="136" spans="1:29" ht="30" customHeight="1" x14ac:dyDescent="0.3">
      <c r="A136" s="8" t="s">
        <v>26</v>
      </c>
      <c r="B136" s="8" t="s">
        <v>197</v>
      </c>
      <c r="C136" s="8" t="s">
        <v>198</v>
      </c>
      <c r="D136" s="8" t="s">
        <v>199</v>
      </c>
      <c r="E136" s="8" t="s">
        <v>57</v>
      </c>
      <c r="F136" s="63">
        <v>25</v>
      </c>
      <c r="G136" s="6"/>
      <c r="H136" s="6">
        <f>TRUNC(F136*G136,0)</f>
        <v>0</v>
      </c>
      <c r="I136" s="6"/>
      <c r="J136" s="6">
        <f>TRUNC(F136*I136,0)</f>
        <v>0</v>
      </c>
      <c r="K136" s="6"/>
      <c r="L136" s="6">
        <f>TRUNC(F136*K136,0)</f>
        <v>0</v>
      </c>
      <c r="M136" s="6"/>
      <c r="N136" s="6">
        <f t="shared" si="10"/>
        <v>0</v>
      </c>
      <c r="O136" s="8"/>
      <c r="T136">
        <v>0</v>
      </c>
      <c r="AC136">
        <v>1</v>
      </c>
    </row>
    <row r="137" spans="1:29" ht="30" customHeight="1" x14ac:dyDescent="0.3">
      <c r="A137" s="8" t="s">
        <v>26</v>
      </c>
      <c r="B137" s="8" t="s">
        <v>200</v>
      </c>
      <c r="C137" s="8" t="s">
        <v>201</v>
      </c>
      <c r="D137" s="8" t="s">
        <v>199</v>
      </c>
      <c r="E137" s="8" t="s">
        <v>45</v>
      </c>
      <c r="F137" s="63">
        <v>36</v>
      </c>
      <c r="G137" s="6"/>
      <c r="H137" s="6">
        <f>TRUNC(F137*G137,0)</f>
        <v>0</v>
      </c>
      <c r="I137" s="6"/>
      <c r="J137" s="6">
        <f>TRUNC(F137*I137,0)</f>
        <v>0</v>
      </c>
      <c r="K137" s="6"/>
      <c r="L137" s="6">
        <f>TRUNC(F137*K137,0)</f>
        <v>0</v>
      </c>
      <c r="M137" s="6"/>
      <c r="N137" s="6">
        <f t="shared" si="10"/>
        <v>0</v>
      </c>
      <c r="O137" s="8"/>
      <c r="T137">
        <v>0</v>
      </c>
      <c r="AC137">
        <v>1</v>
      </c>
    </row>
    <row r="138" spans="1:29" ht="30" customHeight="1" x14ac:dyDescent="0.3">
      <c r="A138" s="8" t="s">
        <v>26</v>
      </c>
      <c r="B138" s="8" t="s">
        <v>202</v>
      </c>
      <c r="C138" s="8" t="s">
        <v>203</v>
      </c>
      <c r="D138" s="8" t="s">
        <v>199</v>
      </c>
      <c r="E138" s="8" t="s">
        <v>45</v>
      </c>
      <c r="F138" s="63">
        <v>18</v>
      </c>
      <c r="G138" s="6"/>
      <c r="H138" s="6">
        <f>TRUNC(F138*G138,0)</f>
        <v>0</v>
      </c>
      <c r="I138" s="6"/>
      <c r="J138" s="6">
        <f>TRUNC(F138*I138,0)</f>
        <v>0</v>
      </c>
      <c r="K138" s="6"/>
      <c r="L138" s="6">
        <f>TRUNC(F138*K138,0)</f>
        <v>0</v>
      </c>
      <c r="M138" s="6"/>
      <c r="N138" s="6">
        <f t="shared" si="10"/>
        <v>0</v>
      </c>
      <c r="O138" s="8" t="s">
        <v>44</v>
      </c>
      <c r="T138">
        <v>0</v>
      </c>
      <c r="AC138">
        <v>1</v>
      </c>
    </row>
    <row r="139" spans="1:29" ht="30" customHeight="1" x14ac:dyDescent="0.3">
      <c r="A139" s="6"/>
      <c r="B139" s="6"/>
      <c r="C139" s="6"/>
      <c r="D139" s="6"/>
      <c r="E139" s="6"/>
      <c r="F139" s="63"/>
      <c r="G139" s="6"/>
      <c r="H139" s="6"/>
      <c r="I139" s="6"/>
      <c r="J139" s="6"/>
      <c r="K139" s="6"/>
      <c r="L139" s="6"/>
      <c r="M139" s="6"/>
      <c r="N139" s="6"/>
      <c r="O139" s="6"/>
    </row>
    <row r="140" spans="1:29" ht="30" customHeight="1" x14ac:dyDescent="0.3">
      <c r="A140" s="6"/>
      <c r="B140" s="6"/>
      <c r="C140" s="6"/>
      <c r="D140" s="6"/>
      <c r="E140" s="6"/>
      <c r="F140" s="63"/>
      <c r="G140" s="6"/>
      <c r="H140" s="6"/>
      <c r="I140" s="6"/>
      <c r="J140" s="6"/>
      <c r="K140" s="6"/>
      <c r="L140" s="6"/>
      <c r="M140" s="6"/>
      <c r="N140" s="6"/>
      <c r="O140" s="6"/>
    </row>
    <row r="141" spans="1:29" ht="30" customHeight="1" x14ac:dyDescent="0.3">
      <c r="A141" s="6"/>
      <c r="B141" s="6"/>
      <c r="C141" s="6"/>
      <c r="D141" s="6"/>
      <c r="E141" s="6"/>
      <c r="F141" s="63"/>
      <c r="G141" s="6"/>
      <c r="H141" s="6"/>
      <c r="I141" s="6"/>
      <c r="J141" s="6"/>
      <c r="K141" s="6"/>
      <c r="L141" s="6"/>
      <c r="M141" s="6"/>
      <c r="N141" s="6"/>
      <c r="O141" s="6"/>
    </row>
    <row r="142" spans="1:29" ht="30" customHeight="1" x14ac:dyDescent="0.3">
      <c r="A142" s="6"/>
      <c r="B142" s="6"/>
      <c r="C142" s="6"/>
      <c r="D142" s="6"/>
      <c r="E142" s="6"/>
      <c r="F142" s="63"/>
      <c r="G142" s="6"/>
      <c r="H142" s="6"/>
      <c r="I142" s="6"/>
      <c r="J142" s="6"/>
      <c r="K142" s="6"/>
      <c r="L142" s="6"/>
      <c r="M142" s="6"/>
      <c r="N142" s="6"/>
      <c r="O142" s="6"/>
    </row>
    <row r="143" spans="1:29" ht="30" customHeight="1" x14ac:dyDescent="0.3">
      <c r="A143" s="6"/>
      <c r="B143" s="6"/>
      <c r="C143" s="6"/>
      <c r="D143" s="6"/>
      <c r="E143" s="6"/>
      <c r="F143" s="63"/>
      <c r="G143" s="6"/>
      <c r="H143" s="6"/>
      <c r="I143" s="6"/>
      <c r="J143" s="6"/>
      <c r="K143" s="6"/>
      <c r="L143" s="6"/>
      <c r="M143" s="6"/>
      <c r="N143" s="6"/>
      <c r="O143" s="6"/>
    </row>
    <row r="144" spans="1:29" ht="30" customHeight="1" x14ac:dyDescent="0.3">
      <c r="A144" s="6"/>
      <c r="B144" s="6"/>
      <c r="C144" s="6"/>
      <c r="D144" s="6"/>
      <c r="E144" s="6"/>
      <c r="F144" s="63"/>
      <c r="G144" s="6"/>
      <c r="H144" s="6"/>
      <c r="I144" s="6"/>
      <c r="J144" s="6"/>
      <c r="K144" s="6"/>
      <c r="L144" s="6"/>
      <c r="M144" s="6"/>
      <c r="N144" s="6"/>
      <c r="O144" s="6"/>
    </row>
    <row r="145" spans="1:15" ht="30" customHeight="1" x14ac:dyDescent="0.3">
      <c r="A145" s="6"/>
      <c r="B145" s="6"/>
      <c r="C145" s="6"/>
      <c r="D145" s="6"/>
      <c r="E145" s="6"/>
      <c r="F145" s="63"/>
      <c r="G145" s="6"/>
      <c r="H145" s="6"/>
      <c r="I145" s="6"/>
      <c r="J145" s="6"/>
      <c r="K145" s="6"/>
      <c r="L145" s="6"/>
      <c r="M145" s="6"/>
      <c r="N145" s="6"/>
      <c r="O145" s="6"/>
    </row>
    <row r="146" spans="1:15" ht="30" customHeight="1" x14ac:dyDescent="0.3">
      <c r="A146" s="6"/>
      <c r="B146" s="6"/>
      <c r="C146" s="6"/>
      <c r="D146" s="6"/>
      <c r="E146" s="6"/>
      <c r="F146" s="63"/>
      <c r="G146" s="6"/>
      <c r="H146" s="6"/>
      <c r="I146" s="6"/>
      <c r="J146" s="6"/>
      <c r="K146" s="6"/>
      <c r="L146" s="6"/>
      <c r="M146" s="6"/>
      <c r="N146" s="6"/>
      <c r="O146" s="6"/>
    </row>
    <row r="147" spans="1:15" ht="30" customHeight="1" x14ac:dyDescent="0.3">
      <c r="A147" s="6"/>
      <c r="B147" s="6"/>
      <c r="C147" s="6"/>
      <c r="D147" s="6"/>
      <c r="E147" s="6"/>
      <c r="F147" s="63"/>
      <c r="G147" s="6"/>
      <c r="H147" s="6"/>
      <c r="I147" s="6"/>
      <c r="J147" s="6"/>
      <c r="K147" s="6"/>
      <c r="L147" s="6"/>
      <c r="M147" s="6"/>
      <c r="N147" s="6"/>
      <c r="O147" s="6"/>
    </row>
    <row r="148" spans="1:15" ht="30" customHeight="1" x14ac:dyDescent="0.3">
      <c r="A148" s="6"/>
      <c r="B148" s="6"/>
      <c r="C148" s="6"/>
      <c r="D148" s="6"/>
      <c r="E148" s="6"/>
      <c r="F148" s="63"/>
      <c r="G148" s="6"/>
      <c r="H148" s="6"/>
      <c r="I148" s="6"/>
      <c r="J148" s="6"/>
      <c r="K148" s="6"/>
      <c r="L148" s="6"/>
      <c r="M148" s="6"/>
      <c r="N148" s="6"/>
      <c r="O148" s="6"/>
    </row>
    <row r="149" spans="1:15" ht="30" customHeight="1" x14ac:dyDescent="0.3">
      <c r="A149" s="6"/>
      <c r="B149" s="6"/>
      <c r="C149" s="6"/>
      <c r="D149" s="6"/>
      <c r="E149" s="6"/>
      <c r="F149" s="63"/>
      <c r="G149" s="6"/>
      <c r="H149" s="6"/>
      <c r="I149" s="6"/>
      <c r="J149" s="6"/>
      <c r="K149" s="6"/>
      <c r="L149" s="6"/>
      <c r="M149" s="6"/>
      <c r="N149" s="6"/>
      <c r="O149" s="6"/>
    </row>
    <row r="150" spans="1:15" ht="30" customHeight="1" x14ac:dyDescent="0.3">
      <c r="A150" s="6"/>
      <c r="B150" s="6"/>
      <c r="C150" s="6"/>
      <c r="D150" s="6"/>
      <c r="E150" s="6"/>
      <c r="F150" s="63"/>
      <c r="G150" s="6"/>
      <c r="H150" s="6"/>
      <c r="I150" s="6"/>
      <c r="J150" s="6"/>
      <c r="K150" s="6"/>
      <c r="L150" s="6"/>
      <c r="M150" s="6"/>
      <c r="N150" s="6"/>
      <c r="O150" s="6"/>
    </row>
    <row r="151" spans="1:15" ht="30" customHeight="1" x14ac:dyDescent="0.3">
      <c r="A151" s="6"/>
      <c r="B151" s="6"/>
      <c r="C151" s="6"/>
      <c r="D151" s="6"/>
      <c r="E151" s="6"/>
      <c r="F151" s="63"/>
      <c r="G151" s="6"/>
      <c r="H151" s="6"/>
      <c r="I151" s="6"/>
      <c r="J151" s="6"/>
      <c r="K151" s="6"/>
      <c r="L151" s="6"/>
      <c r="M151" s="6"/>
      <c r="N151" s="6"/>
      <c r="O151" s="6"/>
    </row>
    <row r="152" spans="1:15" ht="30" customHeight="1" x14ac:dyDescent="0.3">
      <c r="A152" s="6"/>
      <c r="B152" s="6"/>
      <c r="C152" s="6"/>
      <c r="D152" s="6"/>
      <c r="E152" s="6"/>
      <c r="F152" s="63"/>
      <c r="G152" s="6"/>
      <c r="H152" s="6"/>
      <c r="I152" s="6"/>
      <c r="J152" s="6"/>
      <c r="K152" s="6"/>
      <c r="L152" s="6"/>
      <c r="M152" s="6"/>
      <c r="N152" s="6"/>
      <c r="O152" s="6"/>
    </row>
    <row r="153" spans="1:15" ht="30" customHeight="1" x14ac:dyDescent="0.3">
      <c r="A153" s="6"/>
      <c r="B153" s="6"/>
      <c r="C153" s="6"/>
      <c r="D153" s="6"/>
      <c r="E153" s="6"/>
      <c r="F153" s="63"/>
      <c r="G153" s="6"/>
      <c r="H153" s="6"/>
      <c r="I153" s="6"/>
      <c r="J153" s="6"/>
      <c r="K153" s="6"/>
      <c r="L153" s="6"/>
      <c r="M153" s="6"/>
      <c r="N153" s="6"/>
      <c r="O153" s="6"/>
    </row>
    <row r="154" spans="1:15" ht="30" customHeight="1" x14ac:dyDescent="0.3">
      <c r="A154" s="6"/>
      <c r="B154" s="6"/>
      <c r="C154" s="6"/>
      <c r="D154" s="6"/>
      <c r="E154" s="6"/>
      <c r="F154" s="63"/>
      <c r="G154" s="6"/>
      <c r="H154" s="6"/>
      <c r="I154" s="6"/>
      <c r="J154" s="6"/>
      <c r="K154" s="6"/>
      <c r="L154" s="6"/>
      <c r="M154" s="6"/>
      <c r="N154" s="6"/>
      <c r="O154" s="6"/>
    </row>
    <row r="155" spans="1:15" ht="30" customHeight="1" x14ac:dyDescent="0.3">
      <c r="A155" s="6"/>
      <c r="B155" s="6"/>
      <c r="C155" s="6"/>
      <c r="D155" s="6"/>
      <c r="E155" s="6"/>
      <c r="F155" s="63"/>
      <c r="G155" s="6"/>
      <c r="H155" s="6"/>
      <c r="I155" s="6"/>
      <c r="J155" s="6"/>
      <c r="K155" s="6"/>
      <c r="L155" s="6"/>
      <c r="M155" s="6"/>
      <c r="N155" s="6"/>
      <c r="O155" s="6"/>
    </row>
    <row r="156" spans="1:15" ht="30" customHeight="1" x14ac:dyDescent="0.3">
      <c r="A156" s="6"/>
      <c r="B156" s="6"/>
      <c r="C156" s="6"/>
      <c r="D156" s="6"/>
      <c r="E156" s="6"/>
      <c r="F156" s="63"/>
      <c r="G156" s="6"/>
      <c r="H156" s="6"/>
      <c r="I156" s="6"/>
      <c r="J156" s="6"/>
      <c r="K156" s="6"/>
      <c r="L156" s="6"/>
      <c r="M156" s="6"/>
      <c r="N156" s="6"/>
      <c r="O156" s="6"/>
    </row>
    <row r="157" spans="1:15" ht="30" customHeight="1" x14ac:dyDescent="0.3">
      <c r="A157" s="6"/>
      <c r="B157" s="6"/>
      <c r="C157" s="6"/>
      <c r="D157" s="6"/>
      <c r="E157" s="6"/>
      <c r="F157" s="63"/>
      <c r="G157" s="6"/>
      <c r="H157" s="6"/>
      <c r="I157" s="6"/>
      <c r="J157" s="6"/>
      <c r="K157" s="6"/>
      <c r="L157" s="6"/>
      <c r="M157" s="6"/>
      <c r="N157" s="6"/>
      <c r="O157" s="6"/>
    </row>
    <row r="158" spans="1:15" ht="30" customHeight="1" x14ac:dyDescent="0.3">
      <c r="A158" s="6"/>
      <c r="B158" s="6"/>
      <c r="C158" s="6"/>
      <c r="D158" s="6"/>
      <c r="E158" s="6"/>
      <c r="F158" s="63"/>
      <c r="G158" s="6"/>
      <c r="H158" s="6"/>
      <c r="I158" s="6"/>
      <c r="J158" s="6"/>
      <c r="K158" s="6"/>
      <c r="L158" s="6"/>
      <c r="M158" s="6"/>
      <c r="N158" s="6"/>
      <c r="O158" s="6"/>
    </row>
    <row r="159" spans="1:15" ht="30" customHeight="1" x14ac:dyDescent="0.3">
      <c r="A159" s="6"/>
      <c r="B159" s="6"/>
      <c r="C159" s="6" t="s">
        <v>53</v>
      </c>
      <c r="D159" s="6"/>
      <c r="E159" s="6"/>
      <c r="F159" s="63"/>
      <c r="G159" s="6"/>
      <c r="H159" s="6">
        <f>SUMIF(AC135:AC158, 1, H135:H158)</f>
        <v>0</v>
      </c>
      <c r="I159" s="6"/>
      <c r="J159" s="6">
        <f>SUMIF(AC135:AC158, 1, J135:J158)</f>
        <v>0</v>
      </c>
      <c r="K159" s="6"/>
      <c r="L159" s="6">
        <f>SUMIF(AC135:AC158, 1, L135:L158)</f>
        <v>0</v>
      </c>
      <c r="M159" s="6"/>
      <c r="N159" s="6">
        <f>H159+J159+L159</f>
        <v>0</v>
      </c>
      <c r="O159" s="6"/>
    </row>
    <row r="160" spans="1:15" ht="30" customHeight="1" x14ac:dyDescent="0.3">
      <c r="A160" s="6"/>
      <c r="B160" s="6"/>
      <c r="C160" s="7" t="s">
        <v>29</v>
      </c>
      <c r="D160" s="7"/>
      <c r="E160" s="7"/>
      <c r="F160" s="9"/>
      <c r="G160" s="7"/>
      <c r="H160" s="7"/>
      <c r="I160" s="7"/>
      <c r="J160" s="7"/>
      <c r="K160" s="7"/>
      <c r="L160" s="7"/>
      <c r="M160" s="7"/>
      <c r="N160" s="7"/>
      <c r="O160" s="7"/>
    </row>
    <row r="161" spans="1:29" ht="30" customHeight="1" x14ac:dyDescent="0.3">
      <c r="A161" s="8" t="s">
        <v>30</v>
      </c>
      <c r="B161" s="8" t="s">
        <v>204</v>
      </c>
      <c r="C161" s="8" t="s">
        <v>47</v>
      </c>
      <c r="D161" s="8" t="s">
        <v>205</v>
      </c>
      <c r="E161" s="8" t="s">
        <v>49</v>
      </c>
      <c r="F161" s="63">
        <v>18</v>
      </c>
      <c r="G161" s="6"/>
      <c r="H161" s="6">
        <f>TRUNC(F161*G161,0)</f>
        <v>0</v>
      </c>
      <c r="I161" s="6"/>
      <c r="J161" s="6">
        <f>TRUNC(F161*I161,0)</f>
        <v>0</v>
      </c>
      <c r="K161" s="6"/>
      <c r="L161" s="6">
        <f>TRUNC(F161*K161,0)</f>
        <v>0</v>
      </c>
      <c r="M161" s="6"/>
      <c r="N161" s="6">
        <f>H161+J161+L161</f>
        <v>0</v>
      </c>
      <c r="O161" s="8"/>
      <c r="T161">
        <v>0</v>
      </c>
      <c r="AC161">
        <v>1</v>
      </c>
    </row>
    <row r="162" spans="1:29" ht="30" customHeight="1" x14ac:dyDescent="0.3">
      <c r="A162" s="8" t="s">
        <v>30</v>
      </c>
      <c r="B162" s="8" t="s">
        <v>206</v>
      </c>
      <c r="C162" s="8" t="s">
        <v>207</v>
      </c>
      <c r="D162" s="8" t="s">
        <v>205</v>
      </c>
      <c r="E162" s="8" t="s">
        <v>49</v>
      </c>
      <c r="F162" s="63">
        <v>9</v>
      </c>
      <c r="G162" s="6"/>
      <c r="H162" s="6">
        <f>TRUNC(F162*G162,0)</f>
        <v>0</v>
      </c>
      <c r="I162" s="6"/>
      <c r="J162" s="6">
        <f>TRUNC(F162*I162,0)</f>
        <v>0</v>
      </c>
      <c r="K162" s="6"/>
      <c r="L162" s="6">
        <f>TRUNC(F162*K162,0)</f>
        <v>0</v>
      </c>
      <c r="M162" s="6"/>
      <c r="N162" s="6">
        <f>H162+J162+L162</f>
        <v>0</v>
      </c>
      <c r="O162" s="8"/>
      <c r="T162">
        <v>0</v>
      </c>
      <c r="AC162">
        <v>1</v>
      </c>
    </row>
    <row r="163" spans="1:29" ht="30" customHeight="1" x14ac:dyDescent="0.3">
      <c r="A163" s="6"/>
      <c r="B163" s="6"/>
      <c r="C163" s="6"/>
      <c r="D163" s="6"/>
      <c r="E163" s="6"/>
      <c r="F163" s="63"/>
      <c r="G163" s="6"/>
      <c r="H163" s="6"/>
      <c r="I163" s="6"/>
      <c r="J163" s="6"/>
      <c r="K163" s="6"/>
      <c r="L163" s="6"/>
      <c r="M163" s="6"/>
      <c r="N163" s="6"/>
      <c r="O163" s="6"/>
    </row>
    <row r="164" spans="1:29" ht="30" customHeight="1" x14ac:dyDescent="0.3">
      <c r="A164" s="6"/>
      <c r="B164" s="6"/>
      <c r="C164" s="6"/>
      <c r="D164" s="6"/>
      <c r="E164" s="6"/>
      <c r="F164" s="63"/>
      <c r="G164" s="6"/>
      <c r="H164" s="6"/>
      <c r="I164" s="6"/>
      <c r="J164" s="6"/>
      <c r="K164" s="6"/>
      <c r="L164" s="6"/>
      <c r="M164" s="6"/>
      <c r="N164" s="6"/>
      <c r="O164" s="6"/>
    </row>
    <row r="165" spans="1:29" ht="30" customHeight="1" x14ac:dyDescent="0.3">
      <c r="A165" s="6"/>
      <c r="B165" s="6"/>
      <c r="C165" s="6"/>
      <c r="D165" s="6"/>
      <c r="E165" s="6"/>
      <c r="F165" s="63"/>
      <c r="G165" s="6"/>
      <c r="H165" s="6"/>
      <c r="I165" s="6"/>
      <c r="J165" s="6"/>
      <c r="K165" s="6"/>
      <c r="L165" s="6"/>
      <c r="M165" s="6"/>
      <c r="N165" s="6"/>
      <c r="O165" s="6"/>
    </row>
    <row r="166" spans="1:29" ht="30" customHeight="1" x14ac:dyDescent="0.3">
      <c r="A166" s="6"/>
      <c r="B166" s="6"/>
      <c r="C166" s="6"/>
      <c r="D166" s="6"/>
      <c r="E166" s="6"/>
      <c r="F166" s="63"/>
      <c r="G166" s="6"/>
      <c r="H166" s="6"/>
      <c r="I166" s="6"/>
      <c r="J166" s="6"/>
      <c r="K166" s="6"/>
      <c r="L166" s="6"/>
      <c r="M166" s="6"/>
      <c r="N166" s="6"/>
      <c r="O166" s="6"/>
    </row>
    <row r="167" spans="1:29" ht="30" customHeight="1" x14ac:dyDescent="0.3">
      <c r="A167" s="6"/>
      <c r="B167" s="6"/>
      <c r="C167" s="6"/>
      <c r="D167" s="6"/>
      <c r="E167" s="6"/>
      <c r="F167" s="63"/>
      <c r="G167" s="6"/>
      <c r="H167" s="6"/>
      <c r="I167" s="6"/>
      <c r="J167" s="6"/>
      <c r="K167" s="6"/>
      <c r="L167" s="6"/>
      <c r="M167" s="6"/>
      <c r="N167" s="6"/>
      <c r="O167" s="6"/>
    </row>
    <row r="168" spans="1:29" ht="30" customHeight="1" x14ac:dyDescent="0.3">
      <c r="A168" s="6"/>
      <c r="B168" s="6"/>
      <c r="C168" s="6"/>
      <c r="D168" s="6"/>
      <c r="E168" s="6"/>
      <c r="F168" s="63"/>
      <c r="G168" s="6"/>
      <c r="H168" s="6"/>
      <c r="I168" s="6"/>
      <c r="J168" s="6"/>
      <c r="K168" s="6"/>
      <c r="L168" s="6"/>
      <c r="M168" s="6"/>
      <c r="N168" s="6"/>
      <c r="O168" s="6"/>
    </row>
    <row r="169" spans="1:29" ht="30" customHeight="1" x14ac:dyDescent="0.3">
      <c r="A169" s="6"/>
      <c r="B169" s="6"/>
      <c r="C169" s="6"/>
      <c r="D169" s="6"/>
      <c r="E169" s="6"/>
      <c r="F169" s="63"/>
      <c r="G169" s="6"/>
      <c r="H169" s="6"/>
      <c r="I169" s="6"/>
      <c r="J169" s="6"/>
      <c r="K169" s="6"/>
      <c r="L169" s="6"/>
      <c r="M169" s="6"/>
      <c r="N169" s="6"/>
      <c r="O169" s="6"/>
    </row>
    <row r="170" spans="1:29" ht="30" customHeight="1" x14ac:dyDescent="0.3">
      <c r="A170" s="6"/>
      <c r="B170" s="6"/>
      <c r="C170" s="6"/>
      <c r="D170" s="6"/>
      <c r="E170" s="6"/>
      <c r="F170" s="63"/>
      <c r="G170" s="6"/>
      <c r="H170" s="6"/>
      <c r="I170" s="6"/>
      <c r="J170" s="6"/>
      <c r="K170" s="6"/>
      <c r="L170" s="6"/>
      <c r="M170" s="6"/>
      <c r="N170" s="6"/>
      <c r="O170" s="6"/>
    </row>
    <row r="171" spans="1:29" ht="30" customHeight="1" x14ac:dyDescent="0.3">
      <c r="A171" s="6"/>
      <c r="B171" s="6"/>
      <c r="C171" s="6"/>
      <c r="D171" s="6"/>
      <c r="E171" s="6"/>
      <c r="F171" s="63"/>
      <c r="G171" s="6"/>
      <c r="H171" s="6"/>
      <c r="I171" s="6"/>
      <c r="J171" s="6"/>
      <c r="K171" s="6"/>
      <c r="L171" s="6"/>
      <c r="M171" s="6"/>
      <c r="N171" s="6"/>
      <c r="O171" s="6"/>
    </row>
    <row r="172" spans="1:29" ht="30" customHeight="1" x14ac:dyDescent="0.3">
      <c r="A172" s="6"/>
      <c r="B172" s="6"/>
      <c r="C172" s="6"/>
      <c r="D172" s="6"/>
      <c r="E172" s="6"/>
      <c r="F172" s="63"/>
      <c r="G172" s="6"/>
      <c r="H172" s="6"/>
      <c r="I172" s="6"/>
      <c r="J172" s="6"/>
      <c r="K172" s="6"/>
      <c r="L172" s="6"/>
      <c r="M172" s="6"/>
      <c r="N172" s="6"/>
      <c r="O172" s="6"/>
    </row>
    <row r="173" spans="1:29" ht="30" customHeight="1" x14ac:dyDescent="0.3">
      <c r="A173" s="6"/>
      <c r="B173" s="6"/>
      <c r="C173" s="6"/>
      <c r="D173" s="6"/>
      <c r="E173" s="6"/>
      <c r="F173" s="63"/>
      <c r="G173" s="6"/>
      <c r="H173" s="6"/>
      <c r="I173" s="6"/>
      <c r="J173" s="6"/>
      <c r="K173" s="6"/>
      <c r="L173" s="6"/>
      <c r="M173" s="6"/>
      <c r="N173" s="6"/>
      <c r="O173" s="6"/>
    </row>
    <row r="174" spans="1:29" ht="30" customHeight="1" x14ac:dyDescent="0.3">
      <c r="A174" s="6"/>
      <c r="B174" s="6"/>
      <c r="C174" s="6"/>
      <c r="D174" s="6"/>
      <c r="E174" s="6"/>
      <c r="F174" s="63"/>
      <c r="G174" s="6"/>
      <c r="H174" s="6"/>
      <c r="I174" s="6"/>
      <c r="J174" s="6"/>
      <c r="K174" s="6"/>
      <c r="L174" s="6"/>
      <c r="M174" s="6"/>
      <c r="N174" s="6"/>
      <c r="O174" s="6"/>
    </row>
    <row r="175" spans="1:29" ht="30" customHeight="1" x14ac:dyDescent="0.3">
      <c r="A175" s="6"/>
      <c r="B175" s="6"/>
      <c r="C175" s="6"/>
      <c r="D175" s="6"/>
      <c r="E175" s="6"/>
      <c r="F175" s="63"/>
      <c r="G175" s="6"/>
      <c r="H175" s="6"/>
      <c r="I175" s="6"/>
      <c r="J175" s="6"/>
      <c r="K175" s="6"/>
      <c r="L175" s="6"/>
      <c r="M175" s="6"/>
      <c r="N175" s="6"/>
      <c r="O175" s="6"/>
    </row>
    <row r="176" spans="1:29" ht="30" customHeight="1" x14ac:dyDescent="0.3">
      <c r="A176" s="6"/>
      <c r="B176" s="6"/>
      <c r="C176" s="6"/>
      <c r="D176" s="6"/>
      <c r="E176" s="6"/>
      <c r="F176" s="63"/>
      <c r="G176" s="6"/>
      <c r="H176" s="6"/>
      <c r="I176" s="6"/>
      <c r="J176" s="6"/>
      <c r="K176" s="6"/>
      <c r="L176" s="6"/>
      <c r="M176" s="6"/>
      <c r="N176" s="6"/>
      <c r="O176" s="6"/>
    </row>
    <row r="177" spans="1:29" ht="30" customHeight="1" x14ac:dyDescent="0.3">
      <c r="A177" s="6"/>
      <c r="B177" s="6"/>
      <c r="C177" s="6"/>
      <c r="D177" s="6"/>
      <c r="E177" s="6"/>
      <c r="F177" s="63"/>
      <c r="G177" s="6"/>
      <c r="H177" s="6"/>
      <c r="I177" s="6"/>
      <c r="J177" s="6"/>
      <c r="K177" s="6"/>
      <c r="L177" s="6"/>
      <c r="M177" s="6"/>
      <c r="N177" s="6"/>
      <c r="O177" s="6"/>
    </row>
    <row r="178" spans="1:29" ht="30" customHeight="1" x14ac:dyDescent="0.3">
      <c r="A178" s="6"/>
      <c r="B178" s="6"/>
      <c r="C178" s="6"/>
      <c r="D178" s="6"/>
      <c r="E178" s="6"/>
      <c r="F178" s="63"/>
      <c r="G178" s="6"/>
      <c r="H178" s="6"/>
      <c r="I178" s="6"/>
      <c r="J178" s="6"/>
      <c r="K178" s="6"/>
      <c r="L178" s="6"/>
      <c r="M178" s="6"/>
      <c r="N178" s="6"/>
      <c r="O178" s="6"/>
    </row>
    <row r="179" spans="1:29" ht="30" customHeight="1" x14ac:dyDescent="0.3">
      <c r="A179" s="6"/>
      <c r="B179" s="6"/>
      <c r="C179" s="6"/>
      <c r="D179" s="6"/>
      <c r="E179" s="6"/>
      <c r="F179" s="63"/>
      <c r="G179" s="6"/>
      <c r="H179" s="6"/>
      <c r="I179" s="6"/>
      <c r="J179" s="6"/>
      <c r="K179" s="6"/>
      <c r="L179" s="6"/>
      <c r="M179" s="6"/>
      <c r="N179" s="6"/>
      <c r="O179" s="6"/>
    </row>
    <row r="180" spans="1:29" ht="30" customHeight="1" x14ac:dyDescent="0.3">
      <c r="A180" s="6"/>
      <c r="B180" s="6"/>
      <c r="C180" s="6"/>
      <c r="D180" s="6"/>
      <c r="E180" s="6"/>
      <c r="F180" s="63"/>
      <c r="G180" s="6"/>
      <c r="H180" s="6"/>
      <c r="I180" s="6"/>
      <c r="J180" s="6"/>
      <c r="K180" s="6"/>
      <c r="L180" s="6"/>
      <c r="M180" s="6"/>
      <c r="N180" s="6"/>
      <c r="O180" s="6"/>
    </row>
    <row r="181" spans="1:29" ht="30" customHeight="1" x14ac:dyDescent="0.3">
      <c r="A181" s="6"/>
      <c r="B181" s="6"/>
      <c r="C181" s="6"/>
      <c r="D181" s="6"/>
      <c r="E181" s="6"/>
      <c r="F181" s="63"/>
      <c r="G181" s="6"/>
      <c r="H181" s="6"/>
      <c r="I181" s="6"/>
      <c r="J181" s="6"/>
      <c r="K181" s="6"/>
      <c r="L181" s="6"/>
      <c r="M181" s="6"/>
      <c r="N181" s="6"/>
      <c r="O181" s="6"/>
    </row>
    <row r="182" spans="1:29" ht="30" customHeight="1" x14ac:dyDescent="0.3">
      <c r="A182" s="6"/>
      <c r="B182" s="6"/>
      <c r="C182" s="6"/>
      <c r="D182" s="6"/>
      <c r="E182" s="6"/>
      <c r="F182" s="63"/>
      <c r="G182" s="6"/>
      <c r="H182" s="6"/>
      <c r="I182" s="6"/>
      <c r="J182" s="6"/>
      <c r="K182" s="6"/>
      <c r="L182" s="6"/>
      <c r="M182" s="6"/>
      <c r="N182" s="6"/>
      <c r="O182" s="6"/>
    </row>
    <row r="183" spans="1:29" ht="30" customHeight="1" x14ac:dyDescent="0.3">
      <c r="A183" s="6"/>
      <c r="B183" s="6"/>
      <c r="C183" s="6"/>
      <c r="D183" s="6"/>
      <c r="E183" s="6"/>
      <c r="F183" s="63"/>
      <c r="G183" s="6"/>
      <c r="H183" s="6"/>
      <c r="I183" s="6"/>
      <c r="J183" s="6"/>
      <c r="K183" s="6"/>
      <c r="L183" s="6"/>
      <c r="M183" s="6"/>
      <c r="N183" s="6"/>
      <c r="O183" s="6"/>
    </row>
    <row r="184" spans="1:29" ht="30" customHeight="1" x14ac:dyDescent="0.3">
      <c r="A184" s="6"/>
      <c r="B184" s="6"/>
      <c r="C184" s="6"/>
      <c r="D184" s="6"/>
      <c r="E184" s="6"/>
      <c r="F184" s="63"/>
      <c r="G184" s="6"/>
      <c r="H184" s="6"/>
      <c r="I184" s="6"/>
      <c r="J184" s="6"/>
      <c r="K184" s="6"/>
      <c r="L184" s="6"/>
      <c r="M184" s="6"/>
      <c r="N184" s="6"/>
      <c r="O184" s="6"/>
    </row>
    <row r="185" spans="1:29" ht="30" customHeight="1" x14ac:dyDescent="0.3">
      <c r="A185" s="6"/>
      <c r="B185" s="6"/>
      <c r="C185" s="6" t="s">
        <v>53</v>
      </c>
      <c r="D185" s="6"/>
      <c r="E185" s="6"/>
      <c r="F185" s="63"/>
      <c r="G185" s="6"/>
      <c r="H185" s="6">
        <f>SUMIF(AC161:AC184, 1, H161:H184)</f>
        <v>0</v>
      </c>
      <c r="I185" s="6"/>
      <c r="J185" s="6">
        <f>SUMIF(AC161:AC184, 1, J161:J184)</f>
        <v>0</v>
      </c>
      <c r="K185" s="6"/>
      <c r="L185" s="6">
        <f>SUMIF(AC161:AC184, 1, L161:L184)</f>
        <v>0</v>
      </c>
      <c r="M185" s="6"/>
      <c r="N185" s="6">
        <f>H185+J185+L185</f>
        <v>0</v>
      </c>
      <c r="O185" s="6"/>
    </row>
    <row r="186" spans="1:29" ht="30" customHeight="1" x14ac:dyDescent="0.3">
      <c r="A186" s="6"/>
      <c r="B186" s="6"/>
      <c r="C186" s="7" t="s">
        <v>31</v>
      </c>
      <c r="D186" s="7"/>
      <c r="E186" s="7"/>
      <c r="F186" s="9"/>
      <c r="G186" s="7"/>
      <c r="H186" s="7"/>
      <c r="I186" s="7"/>
      <c r="J186" s="7"/>
      <c r="K186" s="7"/>
      <c r="L186" s="7"/>
      <c r="M186" s="7"/>
      <c r="N186" s="7"/>
      <c r="O186" s="7"/>
    </row>
    <row r="187" spans="1:29" ht="30" customHeight="1" x14ac:dyDescent="0.3">
      <c r="A187" s="8" t="s">
        <v>32</v>
      </c>
      <c r="B187" s="8" t="s">
        <v>208</v>
      </c>
      <c r="C187" s="8" t="s">
        <v>209</v>
      </c>
      <c r="D187" s="8" t="s">
        <v>44</v>
      </c>
      <c r="E187" s="8" t="s">
        <v>210</v>
      </c>
      <c r="F187" s="63">
        <v>-144</v>
      </c>
      <c r="G187" s="6"/>
      <c r="H187" s="6">
        <f t="shared" ref="H187:H195" si="11">TRUNC(F187*G187,0)</f>
        <v>0</v>
      </c>
      <c r="I187" s="6">
        <v>0</v>
      </c>
      <c r="J187" s="6">
        <f t="shared" ref="J187:J195" si="12">TRUNC(F187*I187,0)</f>
        <v>0</v>
      </c>
      <c r="K187" s="6">
        <v>0</v>
      </c>
      <c r="L187" s="6">
        <f t="shared" ref="L187:L195" si="13">TRUNC(F187*K187,0)</f>
        <v>0</v>
      </c>
      <c r="M187" s="6"/>
      <c r="N187" s="6">
        <f t="shared" ref="N187:N195" si="14">H187+J187+L187</f>
        <v>0</v>
      </c>
      <c r="O187" s="8" t="s">
        <v>44</v>
      </c>
      <c r="T187">
        <v>0</v>
      </c>
      <c r="AC187">
        <v>1</v>
      </c>
    </row>
    <row r="188" spans="1:29" ht="30" customHeight="1" x14ac:dyDescent="0.3">
      <c r="A188" s="8" t="s">
        <v>32</v>
      </c>
      <c r="B188" s="8" t="s">
        <v>211</v>
      </c>
      <c r="C188" s="8" t="s">
        <v>212</v>
      </c>
      <c r="D188" s="8" t="s">
        <v>113</v>
      </c>
      <c r="E188" s="8" t="s">
        <v>57</v>
      </c>
      <c r="F188" s="63">
        <v>117</v>
      </c>
      <c r="G188" s="6"/>
      <c r="H188" s="6">
        <f t="shared" si="11"/>
        <v>0</v>
      </c>
      <c r="I188" s="6"/>
      <c r="J188" s="6">
        <f t="shared" si="12"/>
        <v>0</v>
      </c>
      <c r="K188" s="6"/>
      <c r="L188" s="6">
        <f t="shared" si="13"/>
        <v>0</v>
      </c>
      <c r="M188" s="6"/>
      <c r="N188" s="6">
        <f t="shared" si="14"/>
        <v>0</v>
      </c>
      <c r="O188" s="8"/>
      <c r="T188">
        <v>0</v>
      </c>
      <c r="AC188">
        <v>1</v>
      </c>
    </row>
    <row r="189" spans="1:29" ht="30" customHeight="1" x14ac:dyDescent="0.3">
      <c r="A189" s="8" t="s">
        <v>32</v>
      </c>
      <c r="B189" s="8" t="s">
        <v>213</v>
      </c>
      <c r="C189" s="8" t="s">
        <v>212</v>
      </c>
      <c r="D189" s="8" t="s">
        <v>116</v>
      </c>
      <c r="E189" s="8" t="s">
        <v>57</v>
      </c>
      <c r="F189" s="63">
        <v>48</v>
      </c>
      <c r="G189" s="6"/>
      <c r="H189" s="6">
        <f t="shared" si="11"/>
        <v>0</v>
      </c>
      <c r="I189" s="6"/>
      <c r="J189" s="6">
        <f t="shared" si="12"/>
        <v>0</v>
      </c>
      <c r="K189" s="6"/>
      <c r="L189" s="6">
        <f t="shared" si="13"/>
        <v>0</v>
      </c>
      <c r="M189" s="6"/>
      <c r="N189" s="6">
        <f t="shared" si="14"/>
        <v>0</v>
      </c>
      <c r="O189" s="8"/>
      <c r="T189">
        <v>0</v>
      </c>
      <c r="AC189">
        <v>1</v>
      </c>
    </row>
    <row r="190" spans="1:29" ht="30" customHeight="1" x14ac:dyDescent="0.3">
      <c r="A190" s="8" t="s">
        <v>32</v>
      </c>
      <c r="B190" s="8" t="s">
        <v>214</v>
      </c>
      <c r="C190" s="8" t="s">
        <v>212</v>
      </c>
      <c r="D190" s="8" t="s">
        <v>118</v>
      </c>
      <c r="E190" s="8" t="s">
        <v>57</v>
      </c>
      <c r="F190" s="63">
        <v>63</v>
      </c>
      <c r="G190" s="6"/>
      <c r="H190" s="6">
        <f t="shared" si="11"/>
        <v>0</v>
      </c>
      <c r="I190" s="6"/>
      <c r="J190" s="6">
        <f t="shared" si="12"/>
        <v>0</v>
      </c>
      <c r="K190" s="6"/>
      <c r="L190" s="6">
        <f t="shared" si="13"/>
        <v>0</v>
      </c>
      <c r="M190" s="6"/>
      <c r="N190" s="6">
        <f t="shared" si="14"/>
        <v>0</v>
      </c>
      <c r="O190" s="8"/>
      <c r="T190">
        <v>0</v>
      </c>
      <c r="AC190">
        <v>1</v>
      </c>
    </row>
    <row r="191" spans="1:29" ht="30" customHeight="1" x14ac:dyDescent="0.3">
      <c r="A191" s="8" t="s">
        <v>32</v>
      </c>
      <c r="B191" s="8" t="s">
        <v>215</v>
      </c>
      <c r="C191" s="8" t="s">
        <v>216</v>
      </c>
      <c r="D191" s="8" t="s">
        <v>217</v>
      </c>
      <c r="E191" s="8" t="s">
        <v>57</v>
      </c>
      <c r="F191" s="63">
        <v>63</v>
      </c>
      <c r="G191" s="6"/>
      <c r="H191" s="6">
        <f t="shared" si="11"/>
        <v>0</v>
      </c>
      <c r="I191" s="6"/>
      <c r="J191" s="6">
        <f t="shared" si="12"/>
        <v>0</v>
      </c>
      <c r="K191" s="6"/>
      <c r="L191" s="6">
        <f t="shared" si="13"/>
        <v>0</v>
      </c>
      <c r="M191" s="6"/>
      <c r="N191" s="6">
        <f t="shared" si="14"/>
        <v>0</v>
      </c>
      <c r="O191" s="8"/>
      <c r="T191">
        <v>0</v>
      </c>
      <c r="AC191">
        <v>1</v>
      </c>
    </row>
    <row r="192" spans="1:29" ht="30" customHeight="1" x14ac:dyDescent="0.3">
      <c r="A192" s="8" t="s">
        <v>32</v>
      </c>
      <c r="B192" s="8" t="s">
        <v>218</v>
      </c>
      <c r="C192" s="8" t="s">
        <v>216</v>
      </c>
      <c r="D192" s="8" t="s">
        <v>219</v>
      </c>
      <c r="E192" s="8" t="s">
        <v>57</v>
      </c>
      <c r="F192" s="63">
        <v>27</v>
      </c>
      <c r="G192" s="6"/>
      <c r="H192" s="6">
        <f t="shared" si="11"/>
        <v>0</v>
      </c>
      <c r="I192" s="6"/>
      <c r="J192" s="6">
        <f t="shared" si="12"/>
        <v>0</v>
      </c>
      <c r="K192" s="6"/>
      <c r="L192" s="6">
        <f t="shared" si="13"/>
        <v>0</v>
      </c>
      <c r="M192" s="6"/>
      <c r="N192" s="6">
        <f t="shared" si="14"/>
        <v>0</v>
      </c>
      <c r="O192" s="8"/>
      <c r="T192">
        <v>0</v>
      </c>
      <c r="AC192">
        <v>1</v>
      </c>
    </row>
    <row r="193" spans="1:29" ht="30" customHeight="1" x14ac:dyDescent="0.3">
      <c r="A193" s="8" t="s">
        <v>32</v>
      </c>
      <c r="B193" s="8" t="s">
        <v>220</v>
      </c>
      <c r="C193" s="8" t="s">
        <v>216</v>
      </c>
      <c r="D193" s="8" t="s">
        <v>221</v>
      </c>
      <c r="E193" s="8" t="s">
        <v>57</v>
      </c>
      <c r="F193" s="63">
        <v>45</v>
      </c>
      <c r="G193" s="6"/>
      <c r="H193" s="6">
        <f t="shared" si="11"/>
        <v>0</v>
      </c>
      <c r="I193" s="6"/>
      <c r="J193" s="6">
        <f t="shared" si="12"/>
        <v>0</v>
      </c>
      <c r="K193" s="6"/>
      <c r="L193" s="6">
        <f t="shared" si="13"/>
        <v>0</v>
      </c>
      <c r="M193" s="6"/>
      <c r="N193" s="6">
        <f t="shared" si="14"/>
        <v>0</v>
      </c>
      <c r="O193" s="8"/>
      <c r="T193">
        <v>0</v>
      </c>
      <c r="AC193">
        <v>1</v>
      </c>
    </row>
    <row r="194" spans="1:29" ht="30" customHeight="1" x14ac:dyDescent="0.3">
      <c r="A194" s="8" t="s">
        <v>32</v>
      </c>
      <c r="B194" s="8" t="s">
        <v>222</v>
      </c>
      <c r="C194" s="8" t="s">
        <v>223</v>
      </c>
      <c r="D194" s="8" t="s">
        <v>44</v>
      </c>
      <c r="E194" s="8" t="s">
        <v>224</v>
      </c>
      <c r="F194" s="63">
        <v>8.7999999999999995E-2</v>
      </c>
      <c r="G194" s="6"/>
      <c r="H194" s="6">
        <f t="shared" si="11"/>
        <v>0</v>
      </c>
      <c r="I194" s="6"/>
      <c r="J194" s="6">
        <f t="shared" si="12"/>
        <v>0</v>
      </c>
      <c r="K194" s="6"/>
      <c r="L194" s="6">
        <f t="shared" si="13"/>
        <v>0</v>
      </c>
      <c r="M194" s="6"/>
      <c r="N194" s="6">
        <f t="shared" si="14"/>
        <v>0</v>
      </c>
      <c r="O194" s="8" t="s">
        <v>44</v>
      </c>
      <c r="T194">
        <v>0</v>
      </c>
      <c r="AC194">
        <v>1</v>
      </c>
    </row>
    <row r="195" spans="1:29" ht="30" customHeight="1" x14ac:dyDescent="0.3">
      <c r="A195" s="8" t="s">
        <v>32</v>
      </c>
      <c r="B195" s="8" t="s">
        <v>225</v>
      </c>
      <c r="C195" s="8" t="s">
        <v>226</v>
      </c>
      <c r="D195" s="8" t="s">
        <v>44</v>
      </c>
      <c r="E195" s="8" t="s">
        <v>224</v>
      </c>
      <c r="F195" s="63">
        <v>8.7999999999999995E-2</v>
      </c>
      <c r="G195" s="6"/>
      <c r="H195" s="6">
        <f t="shared" si="11"/>
        <v>0</v>
      </c>
      <c r="I195" s="6"/>
      <c r="J195" s="6">
        <f t="shared" si="12"/>
        <v>0</v>
      </c>
      <c r="K195" s="6"/>
      <c r="L195" s="6">
        <f t="shared" si="13"/>
        <v>0</v>
      </c>
      <c r="M195" s="6"/>
      <c r="N195" s="6">
        <f t="shared" si="14"/>
        <v>0</v>
      </c>
      <c r="O195" s="8" t="s">
        <v>44</v>
      </c>
      <c r="T195">
        <v>0</v>
      </c>
      <c r="AC195">
        <v>1</v>
      </c>
    </row>
    <row r="196" spans="1:29" ht="30" customHeight="1" x14ac:dyDescent="0.3">
      <c r="A196" s="6"/>
      <c r="B196" s="6"/>
      <c r="C196" s="6"/>
      <c r="D196" s="6"/>
      <c r="E196" s="6"/>
      <c r="F196" s="63"/>
      <c r="G196" s="6"/>
      <c r="H196" s="6"/>
      <c r="I196" s="6"/>
      <c r="J196" s="6"/>
      <c r="K196" s="6"/>
      <c r="L196" s="6"/>
      <c r="M196" s="6"/>
      <c r="N196" s="6"/>
      <c r="O196" s="6"/>
    </row>
    <row r="197" spans="1:29" ht="30" customHeight="1" x14ac:dyDescent="0.3">
      <c r="A197" s="6"/>
      <c r="B197" s="6"/>
      <c r="C197" s="6"/>
      <c r="D197" s="6"/>
      <c r="E197" s="6"/>
      <c r="F197" s="63"/>
      <c r="G197" s="6"/>
      <c r="H197" s="6"/>
      <c r="I197" s="6"/>
      <c r="J197" s="6"/>
      <c r="K197" s="6"/>
      <c r="L197" s="6"/>
      <c r="M197" s="6"/>
      <c r="N197" s="6"/>
      <c r="O197" s="6"/>
    </row>
    <row r="198" spans="1:29" ht="30" customHeight="1" x14ac:dyDescent="0.3">
      <c r="A198" s="6"/>
      <c r="B198" s="6"/>
      <c r="C198" s="6"/>
      <c r="D198" s="6"/>
      <c r="E198" s="6"/>
      <c r="F198" s="63"/>
      <c r="G198" s="6"/>
      <c r="H198" s="6"/>
      <c r="I198" s="6"/>
      <c r="J198" s="6"/>
      <c r="K198" s="6"/>
      <c r="L198" s="6"/>
      <c r="M198" s="6"/>
      <c r="N198" s="6"/>
      <c r="O198" s="6"/>
    </row>
    <row r="199" spans="1:29" ht="30" customHeight="1" x14ac:dyDescent="0.3">
      <c r="A199" s="6"/>
      <c r="B199" s="6"/>
      <c r="C199" s="6"/>
      <c r="D199" s="6"/>
      <c r="E199" s="6"/>
      <c r="F199" s="63"/>
      <c r="G199" s="6"/>
      <c r="H199" s="6"/>
      <c r="I199" s="6"/>
      <c r="J199" s="6"/>
      <c r="K199" s="6"/>
      <c r="L199" s="6"/>
      <c r="M199" s="6"/>
      <c r="N199" s="6"/>
      <c r="O199" s="6"/>
    </row>
    <row r="200" spans="1:29" ht="30" customHeight="1" x14ac:dyDescent="0.3">
      <c r="A200" s="6"/>
      <c r="B200" s="6"/>
      <c r="C200" s="6"/>
      <c r="D200" s="6"/>
      <c r="E200" s="6"/>
      <c r="F200" s="63"/>
      <c r="G200" s="6"/>
      <c r="H200" s="6"/>
      <c r="I200" s="6"/>
      <c r="J200" s="6"/>
      <c r="K200" s="6"/>
      <c r="L200" s="6"/>
      <c r="M200" s="6"/>
      <c r="N200" s="6"/>
      <c r="O200" s="6"/>
    </row>
    <row r="201" spans="1:29" ht="30" customHeight="1" x14ac:dyDescent="0.3">
      <c r="A201" s="6"/>
      <c r="B201" s="6"/>
      <c r="C201" s="6"/>
      <c r="D201" s="6"/>
      <c r="E201" s="6"/>
      <c r="F201" s="63"/>
      <c r="G201" s="6"/>
      <c r="H201" s="6"/>
      <c r="I201" s="6"/>
      <c r="J201" s="6"/>
      <c r="K201" s="6"/>
      <c r="L201" s="6"/>
      <c r="M201" s="6"/>
      <c r="N201" s="6"/>
      <c r="O201" s="6"/>
    </row>
    <row r="202" spans="1:29" ht="30" customHeight="1" x14ac:dyDescent="0.3">
      <c r="A202" s="6"/>
      <c r="B202" s="6"/>
      <c r="C202" s="6"/>
      <c r="D202" s="6"/>
      <c r="E202" s="6"/>
      <c r="F202" s="63"/>
      <c r="G202" s="6"/>
      <c r="H202" s="6"/>
      <c r="I202" s="6"/>
      <c r="J202" s="6"/>
      <c r="K202" s="6"/>
      <c r="L202" s="6"/>
      <c r="M202" s="6"/>
      <c r="N202" s="6"/>
      <c r="O202" s="6"/>
    </row>
    <row r="203" spans="1:29" ht="30" customHeight="1" x14ac:dyDescent="0.3">
      <c r="A203" s="6"/>
      <c r="B203" s="6"/>
      <c r="C203" s="6"/>
      <c r="D203" s="6"/>
      <c r="E203" s="6"/>
      <c r="F203" s="63"/>
      <c r="G203" s="6"/>
      <c r="H203" s="6"/>
      <c r="I203" s="6"/>
      <c r="J203" s="6"/>
      <c r="K203" s="6"/>
      <c r="L203" s="6"/>
      <c r="M203" s="6"/>
      <c r="N203" s="6"/>
      <c r="O203" s="6"/>
    </row>
    <row r="204" spans="1:29" ht="30" customHeight="1" x14ac:dyDescent="0.3">
      <c r="A204" s="6"/>
      <c r="B204" s="6"/>
      <c r="C204" s="6"/>
      <c r="D204" s="6"/>
      <c r="E204" s="6"/>
      <c r="F204" s="63"/>
      <c r="G204" s="6"/>
      <c r="H204" s="6"/>
      <c r="I204" s="6"/>
      <c r="J204" s="6"/>
      <c r="K204" s="6"/>
      <c r="L204" s="6"/>
      <c r="M204" s="6"/>
      <c r="N204" s="6"/>
      <c r="O204" s="6"/>
    </row>
    <row r="205" spans="1:29" ht="30" customHeight="1" x14ac:dyDescent="0.3">
      <c r="A205" s="6"/>
      <c r="B205" s="6"/>
      <c r="C205" s="6"/>
      <c r="D205" s="6"/>
      <c r="E205" s="6"/>
      <c r="F205" s="63"/>
      <c r="G205" s="6"/>
      <c r="H205" s="6"/>
      <c r="I205" s="6"/>
      <c r="J205" s="6"/>
      <c r="K205" s="6"/>
      <c r="L205" s="6"/>
      <c r="M205" s="6"/>
      <c r="N205" s="6"/>
      <c r="O205" s="6"/>
    </row>
    <row r="206" spans="1:29" ht="30" customHeight="1" x14ac:dyDescent="0.3">
      <c r="A206" s="6"/>
      <c r="B206" s="6"/>
      <c r="C206" s="6"/>
      <c r="D206" s="6"/>
      <c r="E206" s="6"/>
      <c r="F206" s="63"/>
      <c r="G206" s="6"/>
      <c r="H206" s="6"/>
      <c r="I206" s="6"/>
      <c r="J206" s="6"/>
      <c r="K206" s="6"/>
      <c r="L206" s="6"/>
      <c r="M206" s="6"/>
      <c r="N206" s="6"/>
      <c r="O206" s="6"/>
    </row>
    <row r="207" spans="1:29" ht="30" customHeight="1" x14ac:dyDescent="0.3">
      <c r="A207" s="6"/>
      <c r="B207" s="6"/>
      <c r="C207" s="6"/>
      <c r="D207" s="6"/>
      <c r="E207" s="6"/>
      <c r="F207" s="63"/>
      <c r="G207" s="6"/>
      <c r="H207" s="6"/>
      <c r="I207" s="6"/>
      <c r="J207" s="6"/>
      <c r="K207" s="6"/>
      <c r="L207" s="6"/>
      <c r="M207" s="6"/>
      <c r="N207" s="6"/>
      <c r="O207" s="6"/>
    </row>
    <row r="208" spans="1:29" ht="30" customHeight="1" x14ac:dyDescent="0.3">
      <c r="A208" s="6"/>
      <c r="B208" s="6"/>
      <c r="C208" s="6"/>
      <c r="D208" s="6"/>
      <c r="E208" s="6"/>
      <c r="F208" s="63"/>
      <c r="G208" s="6"/>
      <c r="H208" s="6"/>
      <c r="I208" s="6"/>
      <c r="J208" s="6"/>
      <c r="K208" s="6"/>
      <c r="L208" s="6"/>
      <c r="M208" s="6"/>
      <c r="N208" s="6"/>
      <c r="O208" s="6"/>
    </row>
    <row r="209" spans="1:29" ht="30" customHeight="1" x14ac:dyDescent="0.3">
      <c r="A209" s="6"/>
      <c r="B209" s="6"/>
      <c r="C209" s="6"/>
      <c r="D209" s="6"/>
      <c r="E209" s="6"/>
      <c r="F209" s="63"/>
      <c r="G209" s="6"/>
      <c r="H209" s="6"/>
      <c r="I209" s="6"/>
      <c r="J209" s="6"/>
      <c r="K209" s="6"/>
      <c r="L209" s="6"/>
      <c r="M209" s="6"/>
      <c r="N209" s="6"/>
      <c r="O209" s="6"/>
    </row>
    <row r="210" spans="1:29" ht="30" customHeight="1" x14ac:dyDescent="0.3">
      <c r="A210" s="6"/>
      <c r="B210" s="6"/>
      <c r="C210" s="6"/>
      <c r="D210" s="6"/>
      <c r="E210" s="6"/>
      <c r="F210" s="63"/>
      <c r="G210" s="6"/>
      <c r="H210" s="6"/>
      <c r="I210" s="6"/>
      <c r="J210" s="6"/>
      <c r="K210" s="6"/>
      <c r="L210" s="6"/>
      <c r="M210" s="6"/>
      <c r="N210" s="6"/>
      <c r="O210" s="6"/>
    </row>
    <row r="211" spans="1:29" ht="30" customHeight="1" x14ac:dyDescent="0.3">
      <c r="A211" s="6"/>
      <c r="B211" s="6"/>
      <c r="C211" s="6" t="s">
        <v>53</v>
      </c>
      <c r="D211" s="6"/>
      <c r="E211" s="6"/>
      <c r="F211" s="63"/>
      <c r="G211" s="6"/>
      <c r="H211" s="6">
        <f>SUMIF(AC187:AC210, 1, H187:H210)</f>
        <v>0</v>
      </c>
      <c r="I211" s="6"/>
      <c r="J211" s="6">
        <f>SUMIF(AC187:AC210, 1, J187:J210)</f>
        <v>0</v>
      </c>
      <c r="K211" s="6"/>
      <c r="L211" s="6">
        <f>SUMIF(AC187:AC210, 1, L187:L210)</f>
        <v>0</v>
      </c>
      <c r="M211" s="6"/>
      <c r="N211" s="6">
        <f>H211+J211+L211</f>
        <v>0</v>
      </c>
      <c r="O211" s="6"/>
    </row>
    <row r="212" spans="1:29" ht="30" customHeight="1" x14ac:dyDescent="0.3">
      <c r="A212" s="6"/>
      <c r="B212" s="6"/>
      <c r="C212" s="7" t="s">
        <v>33</v>
      </c>
      <c r="D212" s="7"/>
      <c r="E212" s="7"/>
      <c r="F212" s="9"/>
      <c r="G212" s="7"/>
      <c r="H212" s="7"/>
      <c r="I212" s="7"/>
      <c r="J212" s="7"/>
      <c r="K212" s="7"/>
      <c r="L212" s="7"/>
      <c r="M212" s="7"/>
      <c r="N212" s="7"/>
      <c r="O212" s="7"/>
    </row>
    <row r="213" spans="1:29" ht="30" customHeight="1" x14ac:dyDescent="0.3">
      <c r="A213" s="8" t="s">
        <v>34</v>
      </c>
      <c r="B213" s="8" t="s">
        <v>227</v>
      </c>
      <c r="C213" s="8" t="s">
        <v>228</v>
      </c>
      <c r="D213" s="8" t="s">
        <v>177</v>
      </c>
      <c r="E213" s="8" t="s">
        <v>57</v>
      </c>
      <c r="F213" s="63">
        <v>22</v>
      </c>
      <c r="G213" s="6"/>
      <c r="H213" s="6">
        <f>TRUNC(F213*G213,0)</f>
        <v>0</v>
      </c>
      <c r="I213" s="6"/>
      <c r="J213" s="6">
        <f>TRUNC(F213*I213,0)</f>
        <v>0</v>
      </c>
      <c r="K213" s="6"/>
      <c r="L213" s="6">
        <f>TRUNC(F213*K213,0)</f>
        <v>0</v>
      </c>
      <c r="M213" s="6"/>
      <c r="N213" s="6">
        <f t="shared" ref="N213:N215" si="15">H213+J213+L213</f>
        <v>0</v>
      </c>
      <c r="O213" s="8"/>
      <c r="T213">
        <v>0</v>
      </c>
      <c r="AC213">
        <v>1</v>
      </c>
    </row>
    <row r="214" spans="1:29" ht="30" customHeight="1" x14ac:dyDescent="0.3">
      <c r="A214" s="8" t="s">
        <v>34</v>
      </c>
      <c r="B214" s="8" t="s">
        <v>229</v>
      </c>
      <c r="C214" s="8" t="s">
        <v>228</v>
      </c>
      <c r="D214" s="8" t="s">
        <v>179</v>
      </c>
      <c r="E214" s="8" t="s">
        <v>57</v>
      </c>
      <c r="F214" s="63">
        <v>13</v>
      </c>
      <c r="G214" s="6"/>
      <c r="H214" s="6">
        <f>TRUNC(F214*G214,0)</f>
        <v>0</v>
      </c>
      <c r="I214" s="6"/>
      <c r="J214" s="6">
        <f>TRUNC(F214*I214,0)</f>
        <v>0</v>
      </c>
      <c r="K214" s="6"/>
      <c r="L214" s="6">
        <f>TRUNC(F214*K214,0)</f>
        <v>0</v>
      </c>
      <c r="M214" s="6"/>
      <c r="N214" s="6">
        <f t="shared" si="15"/>
        <v>0</v>
      </c>
      <c r="O214" s="8"/>
      <c r="T214">
        <v>0</v>
      </c>
      <c r="AC214">
        <v>1</v>
      </c>
    </row>
    <row r="215" spans="1:29" ht="30" customHeight="1" x14ac:dyDescent="0.3">
      <c r="A215" s="8" t="s">
        <v>34</v>
      </c>
      <c r="B215" s="8" t="s">
        <v>230</v>
      </c>
      <c r="C215" s="8" t="s">
        <v>228</v>
      </c>
      <c r="D215" s="8" t="s">
        <v>181</v>
      </c>
      <c r="E215" s="8" t="s">
        <v>57</v>
      </c>
      <c r="F215" s="63">
        <v>22</v>
      </c>
      <c r="G215" s="6"/>
      <c r="H215" s="6">
        <f>TRUNC(F215*G215,0)</f>
        <v>0</v>
      </c>
      <c r="I215" s="6"/>
      <c r="J215" s="6">
        <f>TRUNC(F215*I215,0)</f>
        <v>0</v>
      </c>
      <c r="K215" s="6"/>
      <c r="L215" s="6">
        <f>TRUNC(F215*K215,0)</f>
        <v>0</v>
      </c>
      <c r="M215" s="6"/>
      <c r="N215" s="6">
        <f t="shared" si="15"/>
        <v>0</v>
      </c>
      <c r="O215" s="8"/>
      <c r="T215">
        <v>0</v>
      </c>
      <c r="AC215">
        <v>1</v>
      </c>
    </row>
    <row r="216" spans="1:29" ht="30" customHeight="1" x14ac:dyDescent="0.3">
      <c r="A216" s="6"/>
      <c r="B216" s="6"/>
      <c r="C216" s="6"/>
      <c r="D216" s="6"/>
      <c r="E216" s="6"/>
      <c r="F216" s="63"/>
      <c r="G216" s="6"/>
      <c r="H216" s="6"/>
      <c r="I216" s="6"/>
      <c r="J216" s="6"/>
      <c r="K216" s="6"/>
      <c r="L216" s="6"/>
      <c r="M216" s="6"/>
      <c r="N216" s="6"/>
      <c r="O216" s="6"/>
    </row>
    <row r="217" spans="1:29" ht="30" customHeight="1" x14ac:dyDescent="0.3">
      <c r="A217" s="6"/>
      <c r="B217" s="6"/>
      <c r="C217" s="6"/>
      <c r="D217" s="6"/>
      <c r="E217" s="6"/>
      <c r="F217" s="63"/>
      <c r="G217" s="6"/>
      <c r="H217" s="6"/>
      <c r="I217" s="6"/>
      <c r="J217" s="6"/>
      <c r="K217" s="6"/>
      <c r="L217" s="6"/>
      <c r="M217" s="6"/>
      <c r="N217" s="6"/>
      <c r="O217" s="6"/>
    </row>
    <row r="218" spans="1:29" ht="30" customHeight="1" x14ac:dyDescent="0.3">
      <c r="A218" s="6"/>
      <c r="B218" s="6"/>
      <c r="C218" s="6"/>
      <c r="D218" s="6"/>
      <c r="E218" s="6"/>
      <c r="F218" s="63"/>
      <c r="G218" s="6"/>
      <c r="H218" s="6"/>
      <c r="I218" s="6"/>
      <c r="J218" s="6"/>
      <c r="K218" s="6"/>
      <c r="L218" s="6"/>
      <c r="M218" s="6"/>
      <c r="N218" s="6"/>
      <c r="O218" s="6"/>
    </row>
    <row r="219" spans="1:29" ht="30" customHeight="1" x14ac:dyDescent="0.3">
      <c r="A219" s="6"/>
      <c r="B219" s="6"/>
      <c r="C219" s="6"/>
      <c r="D219" s="6"/>
      <c r="E219" s="6"/>
      <c r="F219" s="63"/>
      <c r="G219" s="6"/>
      <c r="H219" s="6"/>
      <c r="I219" s="6"/>
      <c r="J219" s="6"/>
      <c r="K219" s="6"/>
      <c r="L219" s="6"/>
      <c r="M219" s="6"/>
      <c r="N219" s="6"/>
      <c r="O219" s="6"/>
    </row>
    <row r="220" spans="1:29" ht="30" customHeight="1" x14ac:dyDescent="0.3">
      <c r="A220" s="6"/>
      <c r="B220" s="6"/>
      <c r="C220" s="6"/>
      <c r="D220" s="6"/>
      <c r="E220" s="6"/>
      <c r="F220" s="63"/>
      <c r="G220" s="6"/>
      <c r="H220" s="6"/>
      <c r="I220" s="6"/>
      <c r="J220" s="6"/>
      <c r="K220" s="6"/>
      <c r="L220" s="6"/>
      <c r="M220" s="6"/>
      <c r="N220" s="6"/>
      <c r="O220" s="6"/>
    </row>
    <row r="221" spans="1:29" ht="30" customHeight="1" x14ac:dyDescent="0.3">
      <c r="A221" s="6"/>
      <c r="B221" s="6"/>
      <c r="C221" s="6"/>
      <c r="D221" s="6"/>
      <c r="E221" s="6"/>
      <c r="F221" s="63"/>
      <c r="G221" s="6"/>
      <c r="H221" s="6"/>
      <c r="I221" s="6"/>
      <c r="J221" s="6"/>
      <c r="K221" s="6"/>
      <c r="L221" s="6"/>
      <c r="M221" s="6"/>
      <c r="N221" s="6"/>
      <c r="O221" s="6"/>
    </row>
    <row r="222" spans="1:29" ht="30" customHeight="1" x14ac:dyDescent="0.3">
      <c r="A222" s="6"/>
      <c r="B222" s="6"/>
      <c r="C222" s="6"/>
      <c r="D222" s="6"/>
      <c r="E222" s="6"/>
      <c r="F222" s="63"/>
      <c r="G222" s="6"/>
      <c r="H222" s="6"/>
      <c r="I222" s="6"/>
      <c r="J222" s="6"/>
      <c r="K222" s="6"/>
      <c r="L222" s="6"/>
      <c r="M222" s="6"/>
      <c r="N222" s="6"/>
      <c r="O222" s="6"/>
    </row>
    <row r="223" spans="1:29" ht="30" customHeight="1" x14ac:dyDescent="0.3">
      <c r="A223" s="6"/>
      <c r="B223" s="6"/>
      <c r="C223" s="6"/>
      <c r="D223" s="6"/>
      <c r="E223" s="6"/>
      <c r="F223" s="63"/>
      <c r="G223" s="6"/>
      <c r="H223" s="6"/>
      <c r="I223" s="6"/>
      <c r="J223" s="6"/>
      <c r="K223" s="6"/>
      <c r="L223" s="6"/>
      <c r="M223" s="6"/>
      <c r="N223" s="6"/>
      <c r="O223" s="6"/>
    </row>
    <row r="224" spans="1:29" ht="30" customHeight="1" x14ac:dyDescent="0.3">
      <c r="A224" s="6"/>
      <c r="B224" s="6"/>
      <c r="C224" s="6"/>
      <c r="D224" s="6"/>
      <c r="E224" s="6"/>
      <c r="F224" s="63"/>
      <c r="G224" s="6"/>
      <c r="H224" s="6"/>
      <c r="I224" s="6"/>
      <c r="J224" s="6"/>
      <c r="K224" s="6"/>
      <c r="L224" s="6"/>
      <c r="M224" s="6"/>
      <c r="N224" s="6"/>
      <c r="O224" s="6"/>
    </row>
    <row r="225" spans="1:29" ht="30" customHeight="1" x14ac:dyDescent="0.3">
      <c r="A225" s="6"/>
      <c r="B225" s="6"/>
      <c r="C225" s="6"/>
      <c r="D225" s="6"/>
      <c r="E225" s="6"/>
      <c r="F225" s="63"/>
      <c r="G225" s="6"/>
      <c r="H225" s="6"/>
      <c r="I225" s="6"/>
      <c r="J225" s="6"/>
      <c r="K225" s="6"/>
      <c r="L225" s="6"/>
      <c r="M225" s="6"/>
      <c r="N225" s="6"/>
      <c r="O225" s="6"/>
    </row>
    <row r="226" spans="1:29" ht="30" customHeight="1" x14ac:dyDescent="0.3">
      <c r="A226" s="6"/>
      <c r="B226" s="6"/>
      <c r="C226" s="6"/>
      <c r="D226" s="6"/>
      <c r="E226" s="6"/>
      <c r="F226" s="63"/>
      <c r="G226" s="6"/>
      <c r="H226" s="6"/>
      <c r="I226" s="6"/>
      <c r="J226" s="6"/>
      <c r="K226" s="6"/>
      <c r="L226" s="6"/>
      <c r="M226" s="6"/>
      <c r="N226" s="6"/>
      <c r="O226" s="6"/>
    </row>
    <row r="227" spans="1:29" ht="30" customHeight="1" x14ac:dyDescent="0.3">
      <c r="A227" s="6"/>
      <c r="B227" s="6"/>
      <c r="C227" s="6"/>
      <c r="D227" s="6"/>
      <c r="E227" s="6"/>
      <c r="F227" s="63"/>
      <c r="G227" s="6"/>
      <c r="H227" s="6"/>
      <c r="I227" s="6"/>
      <c r="J227" s="6"/>
      <c r="K227" s="6"/>
      <c r="L227" s="6"/>
      <c r="M227" s="6"/>
      <c r="N227" s="6"/>
      <c r="O227" s="6"/>
    </row>
    <row r="228" spans="1:29" ht="30" customHeight="1" x14ac:dyDescent="0.3">
      <c r="A228" s="6"/>
      <c r="B228" s="6"/>
      <c r="C228" s="6"/>
      <c r="D228" s="6"/>
      <c r="E228" s="6"/>
      <c r="F228" s="63"/>
      <c r="G228" s="6"/>
      <c r="H228" s="6"/>
      <c r="I228" s="6"/>
      <c r="J228" s="6"/>
      <c r="K228" s="6"/>
      <c r="L228" s="6"/>
      <c r="M228" s="6"/>
      <c r="N228" s="6"/>
      <c r="O228" s="6"/>
    </row>
    <row r="229" spans="1:29" ht="30" customHeight="1" x14ac:dyDescent="0.3">
      <c r="A229" s="6"/>
      <c r="B229" s="6"/>
      <c r="C229" s="6"/>
      <c r="D229" s="6"/>
      <c r="E229" s="6"/>
      <c r="F229" s="63"/>
      <c r="G229" s="6"/>
      <c r="H229" s="6"/>
      <c r="I229" s="6"/>
      <c r="J229" s="6"/>
      <c r="K229" s="6"/>
      <c r="L229" s="6"/>
      <c r="M229" s="6"/>
      <c r="N229" s="6"/>
      <c r="O229" s="6"/>
    </row>
    <row r="230" spans="1:29" ht="30" customHeight="1" x14ac:dyDescent="0.3">
      <c r="A230" s="6"/>
      <c r="B230" s="6"/>
      <c r="C230" s="6"/>
      <c r="D230" s="6"/>
      <c r="E230" s="6"/>
      <c r="F230" s="63"/>
      <c r="G230" s="6"/>
      <c r="H230" s="6"/>
      <c r="I230" s="6"/>
      <c r="J230" s="6"/>
      <c r="K230" s="6"/>
      <c r="L230" s="6"/>
      <c r="M230" s="6"/>
      <c r="N230" s="6"/>
      <c r="O230" s="6"/>
    </row>
    <row r="231" spans="1:29" ht="30" customHeight="1" x14ac:dyDescent="0.3">
      <c r="A231" s="6"/>
      <c r="B231" s="6"/>
      <c r="C231" s="6"/>
      <c r="D231" s="6"/>
      <c r="E231" s="6"/>
      <c r="F231" s="63"/>
      <c r="G231" s="6"/>
      <c r="H231" s="6"/>
      <c r="I231" s="6"/>
      <c r="J231" s="6"/>
      <c r="K231" s="6"/>
      <c r="L231" s="6"/>
      <c r="M231" s="6"/>
      <c r="N231" s="6"/>
      <c r="O231" s="6"/>
    </row>
    <row r="232" spans="1:29" ht="30" customHeight="1" x14ac:dyDescent="0.3">
      <c r="A232" s="6"/>
      <c r="B232" s="6"/>
      <c r="C232" s="6"/>
      <c r="D232" s="6"/>
      <c r="E232" s="6"/>
      <c r="F232" s="63"/>
      <c r="G232" s="6"/>
      <c r="H232" s="6"/>
      <c r="I232" s="6"/>
      <c r="J232" s="6"/>
      <c r="K232" s="6"/>
      <c r="L232" s="6"/>
      <c r="M232" s="6"/>
      <c r="N232" s="6"/>
      <c r="O232" s="6"/>
    </row>
    <row r="233" spans="1:29" ht="30" customHeight="1" x14ac:dyDescent="0.3">
      <c r="A233" s="6"/>
      <c r="B233" s="6"/>
      <c r="C233" s="6"/>
      <c r="D233" s="6"/>
      <c r="E233" s="6"/>
      <c r="F233" s="63"/>
      <c r="G233" s="6"/>
      <c r="H233" s="6"/>
      <c r="I233" s="6"/>
      <c r="J233" s="6"/>
      <c r="K233" s="6"/>
      <c r="L233" s="6"/>
      <c r="M233" s="6"/>
      <c r="N233" s="6"/>
      <c r="O233" s="6"/>
    </row>
    <row r="234" spans="1:29" ht="30" customHeight="1" x14ac:dyDescent="0.3">
      <c r="A234" s="6"/>
      <c r="B234" s="6"/>
      <c r="C234" s="6"/>
      <c r="D234" s="6"/>
      <c r="E234" s="6"/>
      <c r="F234" s="63"/>
      <c r="G234" s="6"/>
      <c r="H234" s="6"/>
      <c r="I234" s="6"/>
      <c r="J234" s="6"/>
      <c r="K234" s="6"/>
      <c r="L234" s="6"/>
      <c r="M234" s="6"/>
      <c r="N234" s="6"/>
      <c r="O234" s="6"/>
    </row>
    <row r="235" spans="1:29" ht="30" customHeight="1" x14ac:dyDescent="0.3">
      <c r="A235" s="6"/>
      <c r="B235" s="6"/>
      <c r="C235" s="6"/>
      <c r="D235" s="6"/>
      <c r="E235" s="6"/>
      <c r="F235" s="63"/>
      <c r="G235" s="6"/>
      <c r="H235" s="6"/>
      <c r="I235" s="6"/>
      <c r="J235" s="6"/>
      <c r="K235" s="6"/>
      <c r="L235" s="6"/>
      <c r="M235" s="6"/>
      <c r="N235" s="6"/>
      <c r="O235" s="6"/>
    </row>
    <row r="236" spans="1:29" ht="30" customHeight="1" x14ac:dyDescent="0.3">
      <c r="A236" s="6"/>
      <c r="B236" s="6"/>
      <c r="C236" s="6"/>
      <c r="D236" s="6"/>
      <c r="E236" s="6"/>
      <c r="F236" s="63"/>
      <c r="G236" s="6"/>
      <c r="H236" s="6"/>
      <c r="I236" s="6"/>
      <c r="J236" s="6"/>
      <c r="K236" s="6"/>
      <c r="L236" s="6"/>
      <c r="M236" s="6"/>
      <c r="N236" s="6"/>
      <c r="O236" s="6"/>
    </row>
    <row r="237" spans="1:29" ht="30" customHeight="1" x14ac:dyDescent="0.3">
      <c r="A237" s="6"/>
      <c r="B237" s="6"/>
      <c r="C237" s="6" t="s">
        <v>53</v>
      </c>
      <c r="D237" s="6"/>
      <c r="E237" s="6"/>
      <c r="F237" s="63"/>
      <c r="G237" s="6"/>
      <c r="H237" s="6">
        <f>SUMIF(AC213:AC236, 1, H213:H236)</f>
        <v>0</v>
      </c>
      <c r="I237" s="6"/>
      <c r="J237" s="6">
        <f>SUMIF(AC213:AC236, 1, J213:J236)</f>
        <v>0</v>
      </c>
      <c r="K237" s="6"/>
      <c r="L237" s="6">
        <f>SUMIF(AC213:AC236, 1, L213:L236)</f>
        <v>0</v>
      </c>
      <c r="M237" s="6"/>
      <c r="N237" s="6">
        <f>H237+J237+L237</f>
        <v>0</v>
      </c>
      <c r="O237" s="6"/>
    </row>
    <row r="238" spans="1:29" ht="30" customHeight="1" x14ac:dyDescent="0.3">
      <c r="A238" s="6"/>
      <c r="B238" s="6"/>
      <c r="C238" s="7" t="s">
        <v>35</v>
      </c>
      <c r="D238" s="7"/>
      <c r="E238" s="7"/>
      <c r="F238" s="9"/>
      <c r="G238" s="7"/>
      <c r="H238" s="7"/>
      <c r="I238" s="7"/>
      <c r="J238" s="7"/>
      <c r="K238" s="7"/>
      <c r="L238" s="7"/>
      <c r="M238" s="7"/>
      <c r="N238" s="7"/>
      <c r="O238" s="7"/>
    </row>
    <row r="239" spans="1:29" ht="30" customHeight="1" x14ac:dyDescent="0.3">
      <c r="A239" s="8" t="s">
        <v>36</v>
      </c>
      <c r="B239" s="8" t="s">
        <v>231</v>
      </c>
      <c r="C239" s="8" t="s">
        <v>232</v>
      </c>
      <c r="D239" s="8" t="s">
        <v>199</v>
      </c>
      <c r="E239" s="8" t="s">
        <v>45</v>
      </c>
      <c r="F239" s="63">
        <v>18</v>
      </c>
      <c r="G239" s="6"/>
      <c r="H239" s="6">
        <f>TRUNC(F239*G239,0)</f>
        <v>0</v>
      </c>
      <c r="I239" s="6"/>
      <c r="J239" s="6">
        <f>TRUNC(F239*I239,0)</f>
        <v>0</v>
      </c>
      <c r="K239" s="6"/>
      <c r="L239" s="6">
        <f>TRUNC(F239*K239,0)</f>
        <v>0</v>
      </c>
      <c r="M239" s="6"/>
      <c r="N239" s="6">
        <f>H239+J239+L239</f>
        <v>0</v>
      </c>
      <c r="O239" s="8"/>
      <c r="T239">
        <v>0</v>
      </c>
      <c r="AC239">
        <v>1</v>
      </c>
    </row>
    <row r="240" spans="1:29" ht="30" customHeight="1" x14ac:dyDescent="0.3">
      <c r="A240" s="8" t="s">
        <v>36</v>
      </c>
      <c r="B240" s="8" t="s">
        <v>233</v>
      </c>
      <c r="C240" s="8" t="s">
        <v>234</v>
      </c>
      <c r="D240" s="8" t="s">
        <v>199</v>
      </c>
      <c r="E240" s="8" t="s">
        <v>57</v>
      </c>
      <c r="F240" s="63">
        <v>27</v>
      </c>
      <c r="G240" s="6"/>
      <c r="H240" s="6">
        <f>TRUNC(F240*G240,0)</f>
        <v>0</v>
      </c>
      <c r="I240" s="6"/>
      <c r="J240" s="6">
        <f>TRUNC(F240*I240,0)</f>
        <v>0</v>
      </c>
      <c r="K240" s="6"/>
      <c r="L240" s="6">
        <f>TRUNC(F240*K240,0)</f>
        <v>0</v>
      </c>
      <c r="M240" s="6"/>
      <c r="N240" s="6">
        <f>H240+J240+L240</f>
        <v>0</v>
      </c>
      <c r="O240" s="8"/>
      <c r="T240">
        <v>0</v>
      </c>
      <c r="AC240">
        <v>1</v>
      </c>
    </row>
    <row r="241" spans="1:15" ht="30" customHeight="1" x14ac:dyDescent="0.3">
      <c r="A241" s="6"/>
      <c r="B241" s="6"/>
      <c r="C241" s="6"/>
      <c r="D241" s="6"/>
      <c r="E241" s="6"/>
      <c r="F241" s="63"/>
      <c r="G241" s="6"/>
      <c r="H241" s="6"/>
      <c r="I241" s="6"/>
      <c r="J241" s="6"/>
      <c r="K241" s="6"/>
      <c r="L241" s="6"/>
      <c r="M241" s="6"/>
      <c r="N241" s="6"/>
      <c r="O241" s="6"/>
    </row>
    <row r="242" spans="1:15" ht="30" customHeight="1" x14ac:dyDescent="0.3">
      <c r="A242" s="6"/>
      <c r="B242" s="6"/>
      <c r="C242" s="6"/>
      <c r="D242" s="6"/>
      <c r="E242" s="6"/>
      <c r="F242" s="63"/>
      <c r="G242" s="6"/>
      <c r="H242" s="6"/>
      <c r="I242" s="6"/>
      <c r="J242" s="6"/>
      <c r="K242" s="6"/>
      <c r="L242" s="6"/>
      <c r="M242" s="6"/>
      <c r="N242" s="6"/>
      <c r="O242" s="6"/>
    </row>
    <row r="243" spans="1:15" ht="30" customHeight="1" x14ac:dyDescent="0.3">
      <c r="A243" s="6"/>
      <c r="B243" s="6"/>
      <c r="C243" s="6"/>
      <c r="D243" s="6"/>
      <c r="E243" s="6"/>
      <c r="F243" s="63"/>
      <c r="G243" s="6"/>
      <c r="H243" s="6"/>
      <c r="I243" s="6"/>
      <c r="J243" s="6"/>
      <c r="K243" s="6"/>
      <c r="L243" s="6"/>
      <c r="M243" s="6"/>
      <c r="N243" s="6"/>
      <c r="O243" s="6"/>
    </row>
    <row r="244" spans="1:15" ht="30" customHeight="1" x14ac:dyDescent="0.3">
      <c r="A244" s="6"/>
      <c r="B244" s="6"/>
      <c r="C244" s="6"/>
      <c r="D244" s="6"/>
      <c r="E244" s="6"/>
      <c r="F244" s="63"/>
      <c r="G244" s="6"/>
      <c r="H244" s="6"/>
      <c r="I244" s="6"/>
      <c r="J244" s="6"/>
      <c r="K244" s="6"/>
      <c r="L244" s="6"/>
      <c r="M244" s="6"/>
      <c r="N244" s="6"/>
      <c r="O244" s="6"/>
    </row>
    <row r="245" spans="1:15" ht="30" customHeight="1" x14ac:dyDescent="0.3">
      <c r="A245" s="6"/>
      <c r="B245" s="6"/>
      <c r="C245" s="6"/>
      <c r="D245" s="6"/>
      <c r="E245" s="6"/>
      <c r="F245" s="63"/>
      <c r="G245" s="6"/>
      <c r="H245" s="6"/>
      <c r="I245" s="6"/>
      <c r="J245" s="6"/>
      <c r="K245" s="6"/>
      <c r="L245" s="6"/>
      <c r="M245" s="6"/>
      <c r="N245" s="6"/>
      <c r="O245" s="6"/>
    </row>
    <row r="246" spans="1:15" ht="30" customHeight="1" x14ac:dyDescent="0.3">
      <c r="A246" s="6"/>
      <c r="B246" s="6"/>
      <c r="C246" s="6"/>
      <c r="D246" s="6"/>
      <c r="E246" s="6"/>
      <c r="F246" s="63"/>
      <c r="G246" s="6"/>
      <c r="H246" s="6"/>
      <c r="I246" s="6"/>
      <c r="J246" s="6"/>
      <c r="K246" s="6"/>
      <c r="L246" s="6"/>
      <c r="M246" s="6"/>
      <c r="N246" s="6"/>
      <c r="O246" s="6"/>
    </row>
    <row r="247" spans="1:15" ht="30" customHeight="1" x14ac:dyDescent="0.3">
      <c r="A247" s="6"/>
      <c r="B247" s="6"/>
      <c r="C247" s="6"/>
      <c r="D247" s="6"/>
      <c r="E247" s="6"/>
      <c r="F247" s="63"/>
      <c r="G247" s="6"/>
      <c r="H247" s="6"/>
      <c r="I247" s="6"/>
      <c r="J247" s="6"/>
      <c r="K247" s="6"/>
      <c r="L247" s="6"/>
      <c r="M247" s="6"/>
      <c r="N247" s="6"/>
      <c r="O247" s="6"/>
    </row>
    <row r="248" spans="1:15" ht="30" customHeight="1" x14ac:dyDescent="0.3">
      <c r="A248" s="6"/>
      <c r="B248" s="6"/>
      <c r="C248" s="6"/>
      <c r="D248" s="6"/>
      <c r="E248" s="6"/>
      <c r="F248" s="63"/>
      <c r="G248" s="6"/>
      <c r="H248" s="6"/>
      <c r="I248" s="6"/>
      <c r="J248" s="6"/>
      <c r="K248" s="6"/>
      <c r="L248" s="6"/>
      <c r="M248" s="6"/>
      <c r="N248" s="6"/>
      <c r="O248" s="6"/>
    </row>
    <row r="249" spans="1:15" ht="30" customHeight="1" x14ac:dyDescent="0.3">
      <c r="A249" s="6"/>
      <c r="B249" s="6"/>
      <c r="C249" s="6"/>
      <c r="D249" s="6"/>
      <c r="E249" s="6"/>
      <c r="F249" s="63"/>
      <c r="G249" s="6"/>
      <c r="H249" s="6"/>
      <c r="I249" s="6"/>
      <c r="J249" s="6"/>
      <c r="K249" s="6"/>
      <c r="L249" s="6"/>
      <c r="M249" s="6"/>
      <c r="N249" s="6"/>
      <c r="O249" s="6"/>
    </row>
    <row r="250" spans="1:15" ht="30" customHeight="1" x14ac:dyDescent="0.3">
      <c r="A250" s="6"/>
      <c r="B250" s="6"/>
      <c r="C250" s="6"/>
      <c r="D250" s="6"/>
      <c r="E250" s="6"/>
      <c r="F250" s="63"/>
      <c r="G250" s="6"/>
      <c r="H250" s="6"/>
      <c r="I250" s="6"/>
      <c r="J250" s="6"/>
      <c r="K250" s="6"/>
      <c r="L250" s="6"/>
      <c r="M250" s="6"/>
      <c r="N250" s="6"/>
      <c r="O250" s="6"/>
    </row>
    <row r="251" spans="1:15" ht="30" customHeight="1" x14ac:dyDescent="0.3">
      <c r="A251" s="6"/>
      <c r="B251" s="6"/>
      <c r="C251" s="6"/>
      <c r="D251" s="6"/>
      <c r="E251" s="6"/>
      <c r="F251" s="63"/>
      <c r="G251" s="6"/>
      <c r="H251" s="6"/>
      <c r="I251" s="6"/>
      <c r="J251" s="6"/>
      <c r="K251" s="6"/>
      <c r="L251" s="6"/>
      <c r="M251" s="6"/>
      <c r="N251" s="6"/>
      <c r="O251" s="6"/>
    </row>
    <row r="252" spans="1:15" ht="30" customHeight="1" x14ac:dyDescent="0.3">
      <c r="A252" s="6"/>
      <c r="B252" s="6"/>
      <c r="C252" s="6"/>
      <c r="D252" s="6"/>
      <c r="E252" s="6"/>
      <c r="F252" s="63"/>
      <c r="G252" s="6"/>
      <c r="H252" s="6"/>
      <c r="I252" s="6"/>
      <c r="J252" s="6"/>
      <c r="K252" s="6"/>
      <c r="L252" s="6"/>
      <c r="M252" s="6"/>
      <c r="N252" s="6"/>
      <c r="O252" s="6"/>
    </row>
    <row r="253" spans="1:15" ht="30" customHeight="1" x14ac:dyDescent="0.3">
      <c r="A253" s="6"/>
      <c r="B253" s="6"/>
      <c r="C253" s="6"/>
      <c r="D253" s="6"/>
      <c r="E253" s="6"/>
      <c r="F253" s="63"/>
      <c r="G253" s="6"/>
      <c r="H253" s="6"/>
      <c r="I253" s="6"/>
      <c r="J253" s="6"/>
      <c r="K253" s="6"/>
      <c r="L253" s="6"/>
      <c r="M253" s="6"/>
      <c r="N253" s="6"/>
      <c r="O253" s="6"/>
    </row>
    <row r="254" spans="1:15" ht="30" customHeight="1" x14ac:dyDescent="0.3">
      <c r="A254" s="6"/>
      <c r="B254" s="6"/>
      <c r="C254" s="6"/>
      <c r="D254" s="6"/>
      <c r="E254" s="6"/>
      <c r="F254" s="63"/>
      <c r="G254" s="6"/>
      <c r="H254" s="6"/>
      <c r="I254" s="6"/>
      <c r="J254" s="6"/>
      <c r="K254" s="6"/>
      <c r="L254" s="6"/>
      <c r="M254" s="6"/>
      <c r="N254" s="6"/>
      <c r="O254" s="6"/>
    </row>
    <row r="255" spans="1:15" ht="30" customHeight="1" x14ac:dyDescent="0.3">
      <c r="A255" s="6"/>
      <c r="B255" s="6"/>
      <c r="C255" s="6"/>
      <c r="D255" s="6"/>
      <c r="E255" s="6"/>
      <c r="F255" s="63"/>
      <c r="G255" s="6"/>
      <c r="H255" s="6"/>
      <c r="I255" s="6"/>
      <c r="J255" s="6"/>
      <c r="K255" s="6"/>
      <c r="L255" s="6"/>
      <c r="M255" s="6"/>
      <c r="N255" s="6"/>
      <c r="O255" s="6"/>
    </row>
    <row r="256" spans="1:15" ht="30" customHeight="1" x14ac:dyDescent="0.3">
      <c r="A256" s="6"/>
      <c r="B256" s="6"/>
      <c r="C256" s="6"/>
      <c r="D256" s="6"/>
      <c r="E256" s="6"/>
      <c r="F256" s="63"/>
      <c r="G256" s="6"/>
      <c r="H256" s="6"/>
      <c r="I256" s="6"/>
      <c r="J256" s="6"/>
      <c r="K256" s="6"/>
      <c r="L256" s="6"/>
      <c r="M256" s="6"/>
      <c r="N256" s="6"/>
      <c r="O256" s="6"/>
    </row>
    <row r="257" spans="1:15" ht="30" customHeight="1" x14ac:dyDescent="0.3">
      <c r="A257" s="6"/>
      <c r="B257" s="6"/>
      <c r="C257" s="6"/>
      <c r="D257" s="6"/>
      <c r="E257" s="6"/>
      <c r="F257" s="63"/>
      <c r="G257" s="6"/>
      <c r="H257" s="6"/>
      <c r="I257" s="6"/>
      <c r="J257" s="6"/>
      <c r="K257" s="6"/>
      <c r="L257" s="6"/>
      <c r="M257" s="6"/>
      <c r="N257" s="6"/>
      <c r="O257" s="6"/>
    </row>
    <row r="258" spans="1:15" ht="30" customHeight="1" x14ac:dyDescent="0.3">
      <c r="A258" s="6"/>
      <c r="B258" s="6"/>
      <c r="C258" s="6"/>
      <c r="D258" s="6"/>
      <c r="E258" s="6"/>
      <c r="F258" s="63"/>
      <c r="G258" s="6"/>
      <c r="H258" s="6"/>
      <c r="I258" s="6"/>
      <c r="J258" s="6"/>
      <c r="K258" s="6"/>
      <c r="L258" s="6"/>
      <c r="M258" s="6"/>
      <c r="N258" s="6"/>
      <c r="O258" s="6"/>
    </row>
    <row r="259" spans="1:15" ht="30" customHeight="1" x14ac:dyDescent="0.3">
      <c r="A259" s="6"/>
      <c r="B259" s="6"/>
      <c r="C259" s="6"/>
      <c r="D259" s="6"/>
      <c r="E259" s="6"/>
      <c r="F259" s="63"/>
      <c r="G259" s="6"/>
      <c r="H259" s="6"/>
      <c r="I259" s="6"/>
      <c r="J259" s="6"/>
      <c r="K259" s="6"/>
      <c r="L259" s="6"/>
      <c r="M259" s="6"/>
      <c r="N259" s="6"/>
      <c r="O259" s="6"/>
    </row>
    <row r="260" spans="1:15" ht="30" customHeight="1" x14ac:dyDescent="0.3">
      <c r="A260" s="6"/>
      <c r="B260" s="6"/>
      <c r="C260" s="6"/>
      <c r="D260" s="6"/>
      <c r="E260" s="6"/>
      <c r="F260" s="63"/>
      <c r="G260" s="6"/>
      <c r="H260" s="6"/>
      <c r="I260" s="6"/>
      <c r="J260" s="6"/>
      <c r="K260" s="6"/>
      <c r="L260" s="6"/>
      <c r="M260" s="6"/>
      <c r="N260" s="6"/>
      <c r="O260" s="6"/>
    </row>
    <row r="261" spans="1:15" ht="30" customHeight="1" x14ac:dyDescent="0.3">
      <c r="A261" s="6"/>
      <c r="B261" s="6"/>
      <c r="C261" s="6"/>
      <c r="D261" s="6"/>
      <c r="E261" s="6"/>
      <c r="F261" s="63"/>
      <c r="G261" s="6"/>
      <c r="H261" s="6"/>
      <c r="I261" s="6"/>
      <c r="J261" s="6"/>
      <c r="K261" s="6"/>
      <c r="L261" s="6"/>
      <c r="M261" s="6"/>
      <c r="N261" s="6"/>
      <c r="O261" s="6"/>
    </row>
    <row r="262" spans="1:15" ht="30" customHeight="1" x14ac:dyDescent="0.3">
      <c r="A262" s="6"/>
      <c r="B262" s="6"/>
      <c r="C262" s="6"/>
      <c r="D262" s="6"/>
      <c r="E262" s="6"/>
      <c r="F262" s="63"/>
      <c r="G262" s="6"/>
      <c r="H262" s="6"/>
      <c r="I262" s="6"/>
      <c r="J262" s="6"/>
      <c r="K262" s="6"/>
      <c r="L262" s="6"/>
      <c r="M262" s="6"/>
      <c r="N262" s="6"/>
      <c r="O262" s="6"/>
    </row>
    <row r="263" spans="1:15" ht="30" customHeight="1" x14ac:dyDescent="0.3">
      <c r="A263" s="6"/>
      <c r="B263" s="6"/>
      <c r="C263" s="6" t="s">
        <v>53</v>
      </c>
      <c r="D263" s="6"/>
      <c r="E263" s="6"/>
      <c r="F263" s="63"/>
      <c r="G263" s="6"/>
      <c r="H263" s="6">
        <f>ROUNDDOWN(SUMIF(AC239:AC262, 1, H239:H262), 0)</f>
        <v>0</v>
      </c>
      <c r="I263" s="6"/>
      <c r="J263" s="6">
        <f>ROUNDDOWN(SUMIF(AC239:AC262, 1, J239:J262), 0)</f>
        <v>0</v>
      </c>
      <c r="K263" s="6"/>
      <c r="L263" s="6">
        <f>ROUNDDOWN(SUMIF(AC239:AC262, 1, L239:L262), 0)</f>
        <v>0</v>
      </c>
      <c r="M263" s="6"/>
      <c r="N263" s="6">
        <f>H263+J263+L263</f>
        <v>0</v>
      </c>
      <c r="O263" s="6"/>
    </row>
    <row r="264" spans="1:15" hidden="1" x14ac:dyDescent="0.3">
      <c r="A264" t="s">
        <v>39</v>
      </c>
    </row>
    <row r="265" spans="1:15" ht="17.25" x14ac:dyDescent="0.3">
      <c r="A265" s="1"/>
      <c r="B265" s="1"/>
      <c r="C265" s="1" t="s">
        <v>235</v>
      </c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</row>
  </sheetData>
  <mergeCells count="12">
    <mergeCell ref="I2:J2"/>
    <mergeCell ref="K2:L2"/>
    <mergeCell ref="M2:N2"/>
    <mergeCell ref="O2:O3"/>
    <mergeCell ref="C1:O1"/>
    <mergeCell ref="F2:F3"/>
    <mergeCell ref="G2:H2"/>
    <mergeCell ref="A2:A3"/>
    <mergeCell ref="B2:B3"/>
    <mergeCell ref="C2:C3"/>
    <mergeCell ref="D2:D3"/>
    <mergeCell ref="E2:E3"/>
  </mergeCells>
  <phoneticPr fontId="1" type="noConversion"/>
  <pageMargins left="0.78740157480314954" right="0" top="0.39370078740157477" bottom="0.39370078740157477" header="0.3" footer="0.3"/>
  <pageSetup paperSize="9" scale="60" orientation="landscape" r:id="rId1"/>
  <rowBreaks count="7" manualBreakCount="7">
    <brk id="29" max="16383" man="1"/>
    <brk id="81" max="16383" man="1"/>
    <brk id="133" max="16383" man="1"/>
    <brk id="159" max="16383" man="1"/>
    <brk id="185" max="16383" man="1"/>
    <brk id="211" max="16383" man="1"/>
    <brk id="23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5</vt:i4>
      </vt:variant>
    </vt:vector>
  </HeadingPairs>
  <TitlesOfParts>
    <vt:vector size="8" baseType="lpstr">
      <vt:lpstr>원가계산서</vt:lpstr>
      <vt:lpstr>집계표</vt:lpstr>
      <vt:lpstr>내역서</vt:lpstr>
      <vt:lpstr>내역서!Print_Area</vt:lpstr>
      <vt:lpstr>원가계산서!Print_Area</vt:lpstr>
      <vt:lpstr>집계표!Print_Area</vt:lpstr>
      <vt:lpstr>내역서!Print_Titles</vt:lpstr>
      <vt:lpstr>집계표!Print_Titles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dcterms:created xsi:type="dcterms:W3CDTF">2026-03-10T05:58:40Z</dcterms:created>
  <dcterms:modified xsi:type="dcterms:W3CDTF">2026-05-18T06:00:37Z</dcterms:modified>
</cp:coreProperties>
</file>