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★★★업무폴더\03.공사\007.2026년\015.★★[병동 화장실]_병동 등 화장실 환경개선공사\03.추진\01.건축공사\"/>
    </mc:Choice>
  </mc:AlternateContent>
  <bookViews>
    <workbookView xWindow="0" yWindow="0" windowWidth="28800" windowHeight="12255"/>
  </bookViews>
  <sheets>
    <sheet name="원가계산서" sheetId="7" r:id="rId1"/>
    <sheet name="총괄 집계표" sheetId="9" r:id="rId2"/>
    <sheet name="공정별집계표(건축)" sheetId="6" r:id="rId3"/>
    <sheet name="내역서(건축)" sheetId="5" r:id="rId4"/>
    <sheet name="공종별집계표(기계설비)" sheetId="10" r:id="rId5"/>
    <sheet name="공종별내역서(기계설비)" sheetId="11" r:id="rId6"/>
    <sheet name="Sheet1" sheetId="1" state="hidden" r:id="rId7"/>
  </sheets>
  <definedNames>
    <definedName name="_xlnm._FilterDatabase" localSheetId="5" hidden="1">'공종별내역서(기계설비)'!$A$3:$AV$1491</definedName>
    <definedName name="_xlnm.Print_Area" localSheetId="2">'공정별집계표(건축)'!$A$1:$L$84</definedName>
    <definedName name="_xlnm.Print_Area" localSheetId="5">'공종별내역서(기계설비)'!$A$1:$M$510</definedName>
    <definedName name="_xlnm.Print_Area" localSheetId="4">'공종별집계표(기계설비)'!$A$1:$M$65</definedName>
    <definedName name="_xlnm.Print_Area" localSheetId="3">'내역서(건축)'!$A$1:$M$372</definedName>
    <definedName name="_xlnm.Print_Area" localSheetId="0">원가계산서!$A$1:$F$41</definedName>
    <definedName name="_xlnm.Print_Area" localSheetId="1">'총괄 집계표'!$A$1:$L$20</definedName>
    <definedName name="_xlnm.Print_Titles" localSheetId="2">'공정별집계표(건축)'!$1:$4</definedName>
    <definedName name="_xlnm.Print_Titles" localSheetId="5">'공종별내역서(기계설비)'!$1:$3</definedName>
    <definedName name="_xlnm.Print_Titles" localSheetId="4">'공종별집계표(기계설비)'!$1:$4</definedName>
    <definedName name="_xlnm.Print_Titles" localSheetId="3">'내역서(건축)'!$1:$4</definedName>
    <definedName name="_xlnm.Print_Titles" localSheetId="0">원가계산서!$1:$4</definedName>
    <definedName name="_xlnm.Print_Titles" localSheetId="1">'총괄 집계표'!$1:$4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7" l="1"/>
  <c r="E32" i="7"/>
  <c r="H102" i="5" l="1"/>
  <c r="H103" i="5"/>
  <c r="H104" i="5"/>
  <c r="H150" i="5"/>
  <c r="D18" i="7" l="1"/>
  <c r="H9" i="9" l="1"/>
  <c r="A9" i="9"/>
  <c r="E65" i="10"/>
  <c r="F65" i="10" s="1"/>
  <c r="E64" i="10"/>
  <c r="F64" i="10" s="1"/>
  <c r="H62" i="10"/>
  <c r="F9" i="9" s="1"/>
  <c r="G9" i="9" s="1"/>
  <c r="A2" i="10"/>
  <c r="H31" i="10"/>
  <c r="I26" i="10"/>
  <c r="J26" i="10" s="1"/>
  <c r="I17" i="10"/>
  <c r="J17" i="10" s="1"/>
  <c r="I12" i="10"/>
  <c r="J12" i="10" s="1"/>
  <c r="G12" i="10"/>
  <c r="H12" i="10" s="1"/>
  <c r="H59" i="10"/>
  <c r="F59" i="10"/>
  <c r="A59" i="10"/>
  <c r="H58" i="10"/>
  <c r="F58" i="10"/>
  <c r="F57" i="10" s="1"/>
  <c r="A58" i="10"/>
  <c r="H55" i="10"/>
  <c r="F55" i="10"/>
  <c r="A55" i="10"/>
  <c r="H54" i="10"/>
  <c r="F54" i="10"/>
  <c r="A54" i="10"/>
  <c r="H51" i="10"/>
  <c r="F51" i="10"/>
  <c r="A51" i="10"/>
  <c r="H50" i="10"/>
  <c r="F50" i="10"/>
  <c r="A50" i="10"/>
  <c r="H47" i="10"/>
  <c r="F47" i="10"/>
  <c r="A47" i="10"/>
  <c r="H46" i="10"/>
  <c r="F46" i="10"/>
  <c r="A46" i="10"/>
  <c r="H43" i="10"/>
  <c r="F43" i="10"/>
  <c r="A43" i="10"/>
  <c r="H42" i="10"/>
  <c r="F42" i="10"/>
  <c r="A42" i="10"/>
  <c r="H39" i="10"/>
  <c r="F39" i="10"/>
  <c r="A39" i="10"/>
  <c r="H38" i="10"/>
  <c r="F38" i="10"/>
  <c r="A38" i="10"/>
  <c r="H35" i="10"/>
  <c r="F35" i="10"/>
  <c r="A35" i="10"/>
  <c r="H34" i="10"/>
  <c r="F34" i="10"/>
  <c r="A34" i="10"/>
  <c r="F31" i="10"/>
  <c r="A31" i="10"/>
  <c r="H30" i="10"/>
  <c r="F30" i="10"/>
  <c r="A30" i="10"/>
  <c r="A28" i="10"/>
  <c r="G26" i="10"/>
  <c r="E26" i="10"/>
  <c r="F26" i="10" s="1"/>
  <c r="G19" i="10"/>
  <c r="H19" i="10" s="1"/>
  <c r="L55" i="10" l="1"/>
  <c r="H53" i="10"/>
  <c r="L46" i="10"/>
  <c r="L34" i="10"/>
  <c r="F49" i="10"/>
  <c r="H37" i="10"/>
  <c r="H45" i="10"/>
  <c r="L47" i="10"/>
  <c r="F53" i="10"/>
  <c r="L64" i="10"/>
  <c r="F41" i="10"/>
  <c r="L43" i="10"/>
  <c r="H49" i="10"/>
  <c r="H33" i="10"/>
  <c r="F45" i="10"/>
  <c r="K26" i="10"/>
  <c r="F29" i="10"/>
  <c r="L31" i="10"/>
  <c r="L38" i="10"/>
  <c r="L51" i="10"/>
  <c r="L58" i="10"/>
  <c r="L65" i="10"/>
  <c r="I24" i="10"/>
  <c r="J24" i="10" s="1"/>
  <c r="L30" i="10"/>
  <c r="F33" i="10"/>
  <c r="F37" i="10"/>
  <c r="L42" i="10"/>
  <c r="H57" i="10"/>
  <c r="H29" i="10"/>
  <c r="H41" i="10"/>
  <c r="L35" i="10"/>
  <c r="L33" i="10" s="1"/>
  <c r="L39" i="10"/>
  <c r="L50" i="10"/>
  <c r="L54" i="10"/>
  <c r="L53" i="10" s="1"/>
  <c r="L59" i="10"/>
  <c r="L57" i="10" s="1"/>
  <c r="I10" i="10"/>
  <c r="J10" i="10" s="1"/>
  <c r="H26" i="10"/>
  <c r="L26" i="10" s="1"/>
  <c r="E12" i="10"/>
  <c r="E19" i="10"/>
  <c r="L41" i="10" l="1"/>
  <c r="E63" i="10"/>
  <c r="L45" i="10"/>
  <c r="L37" i="10"/>
  <c r="L29" i="10"/>
  <c r="F28" i="10"/>
  <c r="L49" i="10"/>
  <c r="H28" i="10"/>
  <c r="F19" i="10"/>
  <c r="I25" i="10"/>
  <c r="J25" i="10" s="1"/>
  <c r="I18" i="10"/>
  <c r="J18" i="10" s="1"/>
  <c r="I11" i="10"/>
  <c r="J11" i="10" s="1"/>
  <c r="K12" i="10"/>
  <c r="F12" i="10"/>
  <c r="L12" i="10" s="1"/>
  <c r="F63" i="10" l="1"/>
  <c r="F62" i="10" s="1"/>
  <c r="D9" i="9" s="1"/>
  <c r="L63" i="10"/>
  <c r="L62" i="10" s="1"/>
  <c r="L28" i="10"/>
  <c r="I15" i="10"/>
  <c r="J15" i="10" s="1"/>
  <c r="I22" i="10"/>
  <c r="J22" i="10" s="1"/>
  <c r="I23" i="10"/>
  <c r="J23" i="10" s="1"/>
  <c r="I16" i="10"/>
  <c r="J16" i="10" s="1"/>
  <c r="G24" i="10"/>
  <c r="H24" i="10" s="1"/>
  <c r="G17" i="10"/>
  <c r="H17" i="10" s="1"/>
  <c r="G25" i="10"/>
  <c r="H25" i="10" s="1"/>
  <c r="G18" i="10"/>
  <c r="H18" i="10" s="1"/>
  <c r="G11" i="10"/>
  <c r="H11" i="10" s="1"/>
  <c r="I9" i="10"/>
  <c r="J9" i="10" s="1"/>
  <c r="G9" i="10"/>
  <c r="H9" i="10" s="1"/>
  <c r="G8" i="10"/>
  <c r="H8" i="10" s="1"/>
  <c r="G10" i="10"/>
  <c r="H10" i="10" s="1"/>
  <c r="I8" i="10"/>
  <c r="J8" i="10" s="1"/>
  <c r="I21" i="10" l="1"/>
  <c r="J21" i="10" s="1"/>
  <c r="G22" i="10"/>
  <c r="H22" i="10" s="1"/>
  <c r="J9" i="9"/>
  <c r="E9" i="9"/>
  <c r="K9" i="9" s="1"/>
  <c r="G7" i="10"/>
  <c r="H7" i="10" s="1"/>
  <c r="G16" i="10"/>
  <c r="H16" i="10" s="1"/>
  <c r="G15" i="10"/>
  <c r="H15" i="10" s="1"/>
  <c r="G23" i="10"/>
  <c r="H23" i="10" s="1"/>
  <c r="G21" i="10" s="1"/>
  <c r="H21" i="10" s="1"/>
  <c r="I7" i="10"/>
  <c r="J7" i="10" s="1"/>
  <c r="G14" i="10" l="1"/>
  <c r="H14" i="10" s="1"/>
  <c r="G6" i="10" s="1"/>
  <c r="H6" i="10" s="1"/>
  <c r="G5" i="10" s="1"/>
  <c r="H5" i="10" s="1"/>
  <c r="H61" i="10" l="1"/>
  <c r="F8" i="9"/>
  <c r="G8" i="9" s="1"/>
  <c r="E11" i="10" l="1"/>
  <c r="E10" i="10"/>
  <c r="E24" i="10"/>
  <c r="E17" i="10"/>
  <c r="K10" i="10" l="1"/>
  <c r="F10" i="10"/>
  <c r="L10" i="10" s="1"/>
  <c r="E25" i="10"/>
  <c r="K24" i="10"/>
  <c r="F24" i="10"/>
  <c r="L24" i="10" s="1"/>
  <c r="E18" i="10"/>
  <c r="K17" i="10"/>
  <c r="F17" i="10"/>
  <c r="L17" i="10" s="1"/>
  <c r="K11" i="10"/>
  <c r="F11" i="10"/>
  <c r="L11" i="10" s="1"/>
  <c r="K18" i="10" l="1"/>
  <c r="F18" i="10"/>
  <c r="L18" i="10" s="1"/>
  <c r="K25" i="10"/>
  <c r="F25" i="10"/>
  <c r="L25" i="10" s="1"/>
  <c r="E23" i="10" l="1"/>
  <c r="E16" i="10"/>
  <c r="E9" i="10"/>
  <c r="K9" i="10" l="1"/>
  <c r="F9" i="10"/>
  <c r="L9" i="10" s="1"/>
  <c r="E22" i="10"/>
  <c r="K16" i="10"/>
  <c r="F16" i="10"/>
  <c r="L16" i="10" s="1"/>
  <c r="K23" i="10"/>
  <c r="F23" i="10"/>
  <c r="L23" i="10" s="1"/>
  <c r="E15" i="10"/>
  <c r="E8" i="10"/>
  <c r="K15" i="10" l="1"/>
  <c r="F15" i="10"/>
  <c r="K22" i="10"/>
  <c r="F22" i="10"/>
  <c r="F8" i="10"/>
  <c r="K8" i="10"/>
  <c r="E21" i="10" l="1"/>
  <c r="L22" i="10"/>
  <c r="E14" i="10"/>
  <c r="L15" i="10"/>
  <c r="E7" i="10"/>
  <c r="L8" i="10"/>
  <c r="F14" i="10" l="1"/>
  <c r="F7" i="10"/>
  <c r="K7" i="10"/>
  <c r="K21" i="10"/>
  <c r="F21" i="10"/>
  <c r="L21" i="10" s="1"/>
  <c r="E6" i="10" l="1"/>
  <c r="F6" i="10"/>
  <c r="L7" i="10"/>
  <c r="E5" i="10" l="1"/>
  <c r="F5" i="10" l="1"/>
  <c r="F61" i="10"/>
  <c r="D8" i="9" l="1"/>
  <c r="E8" i="9" l="1"/>
  <c r="AX20" i="9"/>
  <c r="AW20" i="9"/>
  <c r="AV20" i="9"/>
  <c r="A2" i="9"/>
  <c r="T6" i="9" l="1"/>
  <c r="X6" i="9"/>
  <c r="AB6" i="9"/>
  <c r="AF6" i="9"/>
  <c r="AJ6" i="9"/>
  <c r="AN6" i="9"/>
  <c r="AR6" i="9"/>
  <c r="R7" i="9"/>
  <c r="AD7" i="9"/>
  <c r="AT7" i="9"/>
  <c r="V7" i="9"/>
  <c r="AP7" i="9"/>
  <c r="U6" i="9"/>
  <c r="AC6" i="9"/>
  <c r="AG6" i="9"/>
  <c r="AK6" i="9"/>
  <c r="AO6" i="9"/>
  <c r="AS6" i="9"/>
  <c r="Z7" i="9"/>
  <c r="AH7" i="9"/>
  <c r="AL7" i="9"/>
  <c r="Q6" i="9"/>
  <c r="Y6" i="9"/>
  <c r="Q7" i="9"/>
  <c r="U7" i="9"/>
  <c r="Y7" i="9"/>
  <c r="AC7" i="9"/>
  <c r="AG7" i="9"/>
  <c r="AK7" i="9"/>
  <c r="AO7" i="9"/>
  <c r="R6" i="9"/>
  <c r="R20" i="9" s="1"/>
  <c r="Z6" i="9"/>
  <c r="AH6" i="9"/>
  <c r="AP6" i="9"/>
  <c r="AP20" i="9" s="1"/>
  <c r="S7" i="9"/>
  <c r="W7" i="9"/>
  <c r="AA7" i="9"/>
  <c r="AE7" i="9"/>
  <c r="AI7" i="9"/>
  <c r="AM7" i="9"/>
  <c r="AQ7" i="9"/>
  <c r="AU7" i="9"/>
  <c r="V6" i="9"/>
  <c r="V20" i="9" s="1"/>
  <c r="AD6" i="9"/>
  <c r="AL6" i="9"/>
  <c r="AL20" i="9" s="1"/>
  <c r="AT6" i="9"/>
  <c r="AT20" i="9" s="1"/>
  <c r="S6" i="9"/>
  <c r="W6" i="9"/>
  <c r="AA6" i="9"/>
  <c r="AA20" i="9" s="1"/>
  <c r="AE6" i="9"/>
  <c r="AI6" i="9"/>
  <c r="AM6" i="9"/>
  <c r="AQ6" i="9"/>
  <c r="AQ20" i="9" s="1"/>
  <c r="AU6" i="9"/>
  <c r="T7" i="9"/>
  <c r="T20" i="9" s="1"/>
  <c r="X7" i="9"/>
  <c r="AB7" i="9"/>
  <c r="AB20" i="9" s="1"/>
  <c r="AF7" i="9"/>
  <c r="AF20" i="9" s="1"/>
  <c r="AJ7" i="9"/>
  <c r="AJ20" i="9" s="1"/>
  <c r="AN7" i="9"/>
  <c r="AR7" i="9"/>
  <c r="AR20" i="9" s="1"/>
  <c r="AS7" i="9"/>
  <c r="AN20" i="9" l="1"/>
  <c r="X20" i="9"/>
  <c r="AS20" i="9"/>
  <c r="AK20" i="9"/>
  <c r="AG20" i="9"/>
  <c r="Z20" i="9"/>
  <c r="AO20" i="9"/>
  <c r="U20" i="9"/>
  <c r="AD20" i="9"/>
  <c r="Y20" i="9"/>
  <c r="AI20" i="9"/>
  <c r="S20" i="9"/>
  <c r="AH20" i="9"/>
  <c r="Q20" i="9"/>
  <c r="AC20" i="9"/>
  <c r="AM20" i="9"/>
  <c r="W20" i="9"/>
  <c r="AU20" i="9"/>
  <c r="AE20" i="9"/>
  <c r="A2" i="5" l="1"/>
  <c r="A2" i="6"/>
  <c r="F169" i="5" l="1"/>
  <c r="H169" i="5"/>
  <c r="J169" i="5"/>
  <c r="R169" i="5" s="1"/>
  <c r="O169" i="5"/>
  <c r="S169" i="5"/>
  <c r="T169" i="5"/>
  <c r="U169" i="5"/>
  <c r="V169" i="5"/>
  <c r="W169" i="5"/>
  <c r="X169" i="5"/>
  <c r="Y169" i="5"/>
  <c r="Z169" i="5"/>
  <c r="AA169" i="5"/>
  <c r="AB169" i="5"/>
  <c r="AC169" i="5"/>
  <c r="AD169" i="5"/>
  <c r="AE169" i="5"/>
  <c r="AF169" i="5"/>
  <c r="AG169" i="5"/>
  <c r="AH169" i="5"/>
  <c r="AI169" i="5"/>
  <c r="AJ169" i="5"/>
  <c r="AK169" i="5"/>
  <c r="AL169" i="5"/>
  <c r="AM169" i="5"/>
  <c r="AN169" i="5"/>
  <c r="AO169" i="5"/>
  <c r="AP169" i="5"/>
  <c r="AQ169" i="5"/>
  <c r="AR169" i="5"/>
  <c r="AS169" i="5"/>
  <c r="AT169" i="5"/>
  <c r="AU169" i="5"/>
  <c r="K169" i="5" l="1"/>
  <c r="L169" i="5"/>
  <c r="D36" i="7" l="1"/>
  <c r="D33" i="7"/>
  <c r="D31" i="7"/>
  <c r="D28" i="7"/>
  <c r="D27" i="7"/>
  <c r="D24" i="7"/>
  <c r="D23" i="7"/>
  <c r="D22" i="7"/>
  <c r="D21" i="7"/>
  <c r="D20" i="7"/>
  <c r="D19" i="7"/>
  <c r="D17" i="7"/>
  <c r="D16" i="7"/>
  <c r="D15" i="7"/>
  <c r="D14" i="7"/>
  <c r="D13" i="7"/>
  <c r="D10" i="7"/>
  <c r="AV84" i="6"/>
  <c r="AW84" i="6"/>
  <c r="AX84" i="6"/>
  <c r="AV68" i="6"/>
  <c r="AW68" i="6"/>
  <c r="AX68" i="6"/>
  <c r="AV52" i="6"/>
  <c r="AW52" i="6"/>
  <c r="AX52" i="6"/>
  <c r="AV36" i="6"/>
  <c r="AW36" i="6"/>
  <c r="AX36" i="6"/>
  <c r="AV20" i="6"/>
  <c r="AW20" i="6"/>
  <c r="AX20" i="6"/>
  <c r="AV372" i="5"/>
  <c r="AU78" i="6" s="1"/>
  <c r="AW372" i="5"/>
  <c r="AX372" i="5"/>
  <c r="AY372" i="5"/>
  <c r="F358" i="5"/>
  <c r="F372" i="5" s="1"/>
  <c r="H358" i="5"/>
  <c r="H372" i="5" s="1"/>
  <c r="F78" i="6" s="1"/>
  <c r="G78" i="6" s="1"/>
  <c r="J358" i="5"/>
  <c r="O358" i="5"/>
  <c r="S358" i="5"/>
  <c r="S372" i="5" s="1"/>
  <c r="R78" i="6" s="1"/>
  <c r="T358" i="5"/>
  <c r="T372" i="5" s="1"/>
  <c r="S78" i="6" s="1"/>
  <c r="U358" i="5"/>
  <c r="U372" i="5" s="1"/>
  <c r="T78" i="6" s="1"/>
  <c r="V358" i="5"/>
  <c r="V372" i="5" s="1"/>
  <c r="U78" i="6" s="1"/>
  <c r="W358" i="5"/>
  <c r="W372" i="5" s="1"/>
  <c r="V78" i="6" s="1"/>
  <c r="X358" i="5"/>
  <c r="X372" i="5" s="1"/>
  <c r="W78" i="6" s="1"/>
  <c r="Y358" i="5"/>
  <c r="Y372" i="5" s="1"/>
  <c r="X78" i="6" s="1"/>
  <c r="Z358" i="5"/>
  <c r="Z372" i="5" s="1"/>
  <c r="Y78" i="6" s="1"/>
  <c r="AA358" i="5"/>
  <c r="AA372" i="5" s="1"/>
  <c r="Z78" i="6" s="1"/>
  <c r="AB358" i="5"/>
  <c r="AB372" i="5" s="1"/>
  <c r="AA78" i="6" s="1"/>
  <c r="AC358" i="5"/>
  <c r="AC372" i="5" s="1"/>
  <c r="AB78" i="6" s="1"/>
  <c r="AD358" i="5"/>
  <c r="AD372" i="5" s="1"/>
  <c r="AC78" i="6" s="1"/>
  <c r="AE358" i="5"/>
  <c r="AE372" i="5" s="1"/>
  <c r="AD78" i="6" s="1"/>
  <c r="AF358" i="5"/>
  <c r="AF372" i="5" s="1"/>
  <c r="AE78" i="6" s="1"/>
  <c r="AG358" i="5"/>
  <c r="AG372" i="5" s="1"/>
  <c r="AF78" i="6" s="1"/>
  <c r="AH358" i="5"/>
  <c r="AH372" i="5" s="1"/>
  <c r="AG78" i="6" s="1"/>
  <c r="AI358" i="5"/>
  <c r="AI372" i="5" s="1"/>
  <c r="AH78" i="6" s="1"/>
  <c r="AJ358" i="5"/>
  <c r="AJ372" i="5" s="1"/>
  <c r="AI78" i="6" s="1"/>
  <c r="AK358" i="5"/>
  <c r="AK372" i="5" s="1"/>
  <c r="AJ78" i="6" s="1"/>
  <c r="AL358" i="5"/>
  <c r="AL372" i="5" s="1"/>
  <c r="AK78" i="6" s="1"/>
  <c r="AM358" i="5"/>
  <c r="AM372" i="5" s="1"/>
  <c r="AL78" i="6" s="1"/>
  <c r="AN358" i="5"/>
  <c r="AN372" i="5" s="1"/>
  <c r="AM78" i="6" s="1"/>
  <c r="AO358" i="5"/>
  <c r="AO372" i="5" s="1"/>
  <c r="AN78" i="6" s="1"/>
  <c r="AP358" i="5"/>
  <c r="AP372" i="5" s="1"/>
  <c r="AO78" i="6" s="1"/>
  <c r="AQ358" i="5"/>
  <c r="AQ372" i="5" s="1"/>
  <c r="AP78" i="6" s="1"/>
  <c r="AR358" i="5"/>
  <c r="AR372" i="5" s="1"/>
  <c r="AQ78" i="6" s="1"/>
  <c r="AS358" i="5"/>
  <c r="AS372" i="5" s="1"/>
  <c r="AR78" i="6" s="1"/>
  <c r="AT358" i="5"/>
  <c r="AT372" i="5" s="1"/>
  <c r="AS78" i="6" s="1"/>
  <c r="AU358" i="5"/>
  <c r="AU372" i="5" s="1"/>
  <c r="AT78" i="6" s="1"/>
  <c r="AV356" i="5"/>
  <c r="AU77" i="6" s="1"/>
  <c r="AW356" i="5"/>
  <c r="AX356" i="5"/>
  <c r="AY356" i="5"/>
  <c r="F350" i="5"/>
  <c r="H350" i="5"/>
  <c r="J350" i="5"/>
  <c r="R350" i="5" s="1"/>
  <c r="O350" i="5"/>
  <c r="S350" i="5"/>
  <c r="T350" i="5"/>
  <c r="U350" i="5"/>
  <c r="V350" i="5"/>
  <c r="W350" i="5"/>
  <c r="X350" i="5"/>
  <c r="Y350" i="5"/>
  <c r="Z350" i="5"/>
  <c r="AA350" i="5"/>
  <c r="AB350" i="5"/>
  <c r="AC350" i="5"/>
  <c r="AD350" i="5"/>
  <c r="AE350" i="5"/>
  <c r="AF350" i="5"/>
  <c r="AG350" i="5"/>
  <c r="AH350" i="5"/>
  <c r="AI350" i="5"/>
  <c r="AJ350" i="5"/>
  <c r="AK350" i="5"/>
  <c r="AL350" i="5"/>
  <c r="AM350" i="5"/>
  <c r="AN350" i="5"/>
  <c r="AO350" i="5"/>
  <c r="AP350" i="5"/>
  <c r="AQ350" i="5"/>
  <c r="AR350" i="5"/>
  <c r="AS350" i="5"/>
  <c r="AT350" i="5"/>
  <c r="AU350" i="5"/>
  <c r="F349" i="5"/>
  <c r="H349" i="5"/>
  <c r="J349" i="5"/>
  <c r="R349" i="5" s="1"/>
  <c r="O349" i="5"/>
  <c r="S349" i="5"/>
  <c r="T349" i="5"/>
  <c r="U349" i="5"/>
  <c r="V349" i="5"/>
  <c r="W349" i="5"/>
  <c r="X349" i="5"/>
  <c r="Y349" i="5"/>
  <c r="Z349" i="5"/>
  <c r="AA349" i="5"/>
  <c r="AB349" i="5"/>
  <c r="AC349" i="5"/>
  <c r="AD349" i="5"/>
  <c r="AE349" i="5"/>
  <c r="AF349" i="5"/>
  <c r="AG349" i="5"/>
  <c r="AH349" i="5"/>
  <c r="AI349" i="5"/>
  <c r="AJ349" i="5"/>
  <c r="AK349" i="5"/>
  <c r="AL349" i="5"/>
  <c r="AM349" i="5"/>
  <c r="AN349" i="5"/>
  <c r="AO349" i="5"/>
  <c r="AP349" i="5"/>
  <c r="AQ349" i="5"/>
  <c r="AR349" i="5"/>
  <c r="AS349" i="5"/>
  <c r="AT349" i="5"/>
  <c r="AU349" i="5"/>
  <c r="F348" i="5"/>
  <c r="H348" i="5"/>
  <c r="J348" i="5"/>
  <c r="R348" i="5" s="1"/>
  <c r="O348" i="5"/>
  <c r="S348" i="5"/>
  <c r="T348" i="5"/>
  <c r="U348" i="5"/>
  <c r="V348" i="5"/>
  <c r="W348" i="5"/>
  <c r="X348" i="5"/>
  <c r="Y348" i="5"/>
  <c r="Z348" i="5"/>
  <c r="AA348" i="5"/>
  <c r="AB348" i="5"/>
  <c r="AC348" i="5"/>
  <c r="AD348" i="5"/>
  <c r="AE348" i="5"/>
  <c r="AF348" i="5"/>
  <c r="AG348" i="5"/>
  <c r="AH348" i="5"/>
  <c r="AI348" i="5"/>
  <c r="AJ348" i="5"/>
  <c r="AK348" i="5"/>
  <c r="AL348" i="5"/>
  <c r="AM348" i="5"/>
  <c r="AN348" i="5"/>
  <c r="AO348" i="5"/>
  <c r="AP348" i="5"/>
  <c r="AQ348" i="5"/>
  <c r="AR348" i="5"/>
  <c r="AS348" i="5"/>
  <c r="AT348" i="5"/>
  <c r="AU348" i="5"/>
  <c r="F347" i="5"/>
  <c r="H347" i="5"/>
  <c r="J347" i="5"/>
  <c r="R347" i="5" s="1"/>
  <c r="O347" i="5"/>
  <c r="S347" i="5"/>
  <c r="T347" i="5"/>
  <c r="U347" i="5"/>
  <c r="V347" i="5"/>
  <c r="W347" i="5"/>
  <c r="X347" i="5"/>
  <c r="Y347" i="5"/>
  <c r="Z347" i="5"/>
  <c r="AA347" i="5"/>
  <c r="AB347" i="5"/>
  <c r="AC347" i="5"/>
  <c r="AD347" i="5"/>
  <c r="AE347" i="5"/>
  <c r="AF347" i="5"/>
  <c r="AG347" i="5"/>
  <c r="AH347" i="5"/>
  <c r="AI347" i="5"/>
  <c r="AJ347" i="5"/>
  <c r="AK347" i="5"/>
  <c r="AL347" i="5"/>
  <c r="AM347" i="5"/>
  <c r="AN347" i="5"/>
  <c r="AO347" i="5"/>
  <c r="AP347" i="5"/>
  <c r="AQ347" i="5"/>
  <c r="AR347" i="5"/>
  <c r="AS347" i="5"/>
  <c r="AT347" i="5"/>
  <c r="AU347" i="5"/>
  <c r="F346" i="5"/>
  <c r="H346" i="5"/>
  <c r="J346" i="5"/>
  <c r="R346" i="5" s="1"/>
  <c r="O346" i="5"/>
  <c r="S346" i="5"/>
  <c r="T346" i="5"/>
  <c r="U346" i="5"/>
  <c r="V346" i="5"/>
  <c r="W346" i="5"/>
  <c r="X346" i="5"/>
  <c r="Y346" i="5"/>
  <c r="Z346" i="5"/>
  <c r="AA346" i="5"/>
  <c r="AB346" i="5"/>
  <c r="AC346" i="5"/>
  <c r="AD346" i="5"/>
  <c r="AE346" i="5"/>
  <c r="AF346" i="5"/>
  <c r="AG346" i="5"/>
  <c r="AH346" i="5"/>
  <c r="AI346" i="5"/>
  <c r="AJ346" i="5"/>
  <c r="AK346" i="5"/>
  <c r="AL346" i="5"/>
  <c r="AM346" i="5"/>
  <c r="AN346" i="5"/>
  <c r="AO346" i="5"/>
  <c r="AP346" i="5"/>
  <c r="AQ346" i="5"/>
  <c r="AR346" i="5"/>
  <c r="AS346" i="5"/>
  <c r="AT346" i="5"/>
  <c r="AU346" i="5"/>
  <c r="F345" i="5"/>
  <c r="H345" i="5"/>
  <c r="J345" i="5"/>
  <c r="R345" i="5" s="1"/>
  <c r="O345" i="5"/>
  <c r="S345" i="5"/>
  <c r="T345" i="5"/>
  <c r="U345" i="5"/>
  <c r="V345" i="5"/>
  <c r="W345" i="5"/>
  <c r="X345" i="5"/>
  <c r="Y345" i="5"/>
  <c r="Z345" i="5"/>
  <c r="AA345" i="5"/>
  <c r="AB345" i="5"/>
  <c r="AC345" i="5"/>
  <c r="AD345" i="5"/>
  <c r="AE345" i="5"/>
  <c r="AF345" i="5"/>
  <c r="AG345" i="5"/>
  <c r="AH345" i="5"/>
  <c r="AI345" i="5"/>
  <c r="AJ345" i="5"/>
  <c r="AK345" i="5"/>
  <c r="AL345" i="5"/>
  <c r="AM345" i="5"/>
  <c r="AN345" i="5"/>
  <c r="AO345" i="5"/>
  <c r="AP345" i="5"/>
  <c r="AQ345" i="5"/>
  <c r="AR345" i="5"/>
  <c r="AS345" i="5"/>
  <c r="AT345" i="5"/>
  <c r="AU345" i="5"/>
  <c r="F344" i="5"/>
  <c r="H344" i="5"/>
  <c r="J344" i="5"/>
  <c r="R344" i="5" s="1"/>
  <c r="O344" i="5"/>
  <c r="S344" i="5"/>
  <c r="T344" i="5"/>
  <c r="U344" i="5"/>
  <c r="V344" i="5"/>
  <c r="W344" i="5"/>
  <c r="X344" i="5"/>
  <c r="Y344" i="5"/>
  <c r="Z344" i="5"/>
  <c r="AA344" i="5"/>
  <c r="AB344" i="5"/>
  <c r="AC344" i="5"/>
  <c r="AD344" i="5"/>
  <c r="AE344" i="5"/>
  <c r="AF344" i="5"/>
  <c r="AG344" i="5"/>
  <c r="AH344" i="5"/>
  <c r="AI344" i="5"/>
  <c r="AJ344" i="5"/>
  <c r="AK344" i="5"/>
  <c r="AL344" i="5"/>
  <c r="AM344" i="5"/>
  <c r="AN344" i="5"/>
  <c r="AO344" i="5"/>
  <c r="AP344" i="5"/>
  <c r="AQ344" i="5"/>
  <c r="AR344" i="5"/>
  <c r="AS344" i="5"/>
  <c r="AT344" i="5"/>
  <c r="AU344" i="5"/>
  <c r="F343" i="5"/>
  <c r="H343" i="5"/>
  <c r="J343" i="5"/>
  <c r="R343" i="5" s="1"/>
  <c r="O343" i="5"/>
  <c r="S343" i="5"/>
  <c r="T343" i="5"/>
  <c r="U343" i="5"/>
  <c r="V343" i="5"/>
  <c r="W343" i="5"/>
  <c r="X343" i="5"/>
  <c r="Y343" i="5"/>
  <c r="Z343" i="5"/>
  <c r="AA343" i="5"/>
  <c r="AB343" i="5"/>
  <c r="AC343" i="5"/>
  <c r="AD343" i="5"/>
  <c r="AE343" i="5"/>
  <c r="AF343" i="5"/>
  <c r="AG343" i="5"/>
  <c r="AH343" i="5"/>
  <c r="AI343" i="5"/>
  <c r="AJ343" i="5"/>
  <c r="AK343" i="5"/>
  <c r="AL343" i="5"/>
  <c r="AM343" i="5"/>
  <c r="AN343" i="5"/>
  <c r="AO343" i="5"/>
  <c r="AP343" i="5"/>
  <c r="AQ343" i="5"/>
  <c r="AR343" i="5"/>
  <c r="AS343" i="5"/>
  <c r="AT343" i="5"/>
  <c r="AU343" i="5"/>
  <c r="F342" i="5"/>
  <c r="H342" i="5"/>
  <c r="J342" i="5"/>
  <c r="O342" i="5"/>
  <c r="S342" i="5"/>
  <c r="T342" i="5"/>
  <c r="U342" i="5"/>
  <c r="V342" i="5"/>
  <c r="W342" i="5"/>
  <c r="X342" i="5"/>
  <c r="Y342" i="5"/>
  <c r="Z342" i="5"/>
  <c r="AA342" i="5"/>
  <c r="AB342" i="5"/>
  <c r="AC342" i="5"/>
  <c r="AD342" i="5"/>
  <c r="AE342" i="5"/>
  <c r="AF342" i="5"/>
  <c r="AG342" i="5"/>
  <c r="AH342" i="5"/>
  <c r="AI342" i="5"/>
  <c r="AJ342" i="5"/>
  <c r="AK342" i="5"/>
  <c r="AL342" i="5"/>
  <c r="AM342" i="5"/>
  <c r="AN342" i="5"/>
  <c r="AO342" i="5"/>
  <c r="AP342" i="5"/>
  <c r="AQ342" i="5"/>
  <c r="AR342" i="5"/>
  <c r="AS342" i="5"/>
  <c r="AT342" i="5"/>
  <c r="AU342" i="5"/>
  <c r="AV340" i="5"/>
  <c r="AU76" i="6" s="1"/>
  <c r="AW340" i="5"/>
  <c r="AX340" i="5"/>
  <c r="AY340" i="5"/>
  <c r="F337" i="5"/>
  <c r="H337" i="5"/>
  <c r="J337" i="5"/>
  <c r="R337" i="5" s="1"/>
  <c r="O337" i="5"/>
  <c r="S337" i="5"/>
  <c r="T337" i="5"/>
  <c r="U337" i="5"/>
  <c r="V337" i="5"/>
  <c r="W337" i="5"/>
  <c r="X337" i="5"/>
  <c r="Y337" i="5"/>
  <c r="Z337" i="5"/>
  <c r="AA337" i="5"/>
  <c r="AB337" i="5"/>
  <c r="AC337" i="5"/>
  <c r="AD337" i="5"/>
  <c r="AE337" i="5"/>
  <c r="AF337" i="5"/>
  <c r="AG337" i="5"/>
  <c r="AH337" i="5"/>
  <c r="AI337" i="5"/>
  <c r="AJ337" i="5"/>
  <c r="AK337" i="5"/>
  <c r="AL337" i="5"/>
  <c r="AM337" i="5"/>
  <c r="AN337" i="5"/>
  <c r="AO337" i="5"/>
  <c r="AP337" i="5"/>
  <c r="AQ337" i="5"/>
  <c r="AR337" i="5"/>
  <c r="AS337" i="5"/>
  <c r="AT337" i="5"/>
  <c r="AU337" i="5"/>
  <c r="F336" i="5"/>
  <c r="H336" i="5"/>
  <c r="J336" i="5"/>
  <c r="R336" i="5" s="1"/>
  <c r="O336" i="5"/>
  <c r="S336" i="5"/>
  <c r="T336" i="5"/>
  <c r="U336" i="5"/>
  <c r="V336" i="5"/>
  <c r="W336" i="5"/>
  <c r="X336" i="5"/>
  <c r="Y336" i="5"/>
  <c r="Z336" i="5"/>
  <c r="AA336" i="5"/>
  <c r="AB336" i="5"/>
  <c r="AC336" i="5"/>
  <c r="AD336" i="5"/>
  <c r="AE336" i="5"/>
  <c r="AF336" i="5"/>
  <c r="AG336" i="5"/>
  <c r="AH336" i="5"/>
  <c r="AI336" i="5"/>
  <c r="AJ336" i="5"/>
  <c r="AK336" i="5"/>
  <c r="AL336" i="5"/>
  <c r="AM336" i="5"/>
  <c r="AN336" i="5"/>
  <c r="AO336" i="5"/>
  <c r="AP336" i="5"/>
  <c r="AQ336" i="5"/>
  <c r="AR336" i="5"/>
  <c r="AS336" i="5"/>
  <c r="AT336" i="5"/>
  <c r="AU336" i="5"/>
  <c r="F335" i="5"/>
  <c r="H335" i="5"/>
  <c r="J335" i="5"/>
  <c r="R335" i="5" s="1"/>
  <c r="O335" i="5"/>
  <c r="S335" i="5"/>
  <c r="T335" i="5"/>
  <c r="U335" i="5"/>
  <c r="V335" i="5"/>
  <c r="W335" i="5"/>
  <c r="X335" i="5"/>
  <c r="Y335" i="5"/>
  <c r="Z335" i="5"/>
  <c r="AA335" i="5"/>
  <c r="AB335" i="5"/>
  <c r="AC335" i="5"/>
  <c r="AD335" i="5"/>
  <c r="AE335" i="5"/>
  <c r="AF335" i="5"/>
  <c r="AG335" i="5"/>
  <c r="AH335" i="5"/>
  <c r="AI335" i="5"/>
  <c r="AJ335" i="5"/>
  <c r="AK335" i="5"/>
  <c r="AL335" i="5"/>
  <c r="AM335" i="5"/>
  <c r="AN335" i="5"/>
  <c r="AO335" i="5"/>
  <c r="AP335" i="5"/>
  <c r="AQ335" i="5"/>
  <c r="AR335" i="5"/>
  <c r="AS335" i="5"/>
  <c r="AT335" i="5"/>
  <c r="AU335" i="5"/>
  <c r="F334" i="5"/>
  <c r="H334" i="5"/>
  <c r="J334" i="5"/>
  <c r="R334" i="5" s="1"/>
  <c r="O334" i="5"/>
  <c r="S334" i="5"/>
  <c r="T334" i="5"/>
  <c r="U334" i="5"/>
  <c r="V334" i="5"/>
  <c r="W334" i="5"/>
  <c r="X334" i="5"/>
  <c r="Y334" i="5"/>
  <c r="Z334" i="5"/>
  <c r="AA334" i="5"/>
  <c r="AB334" i="5"/>
  <c r="AC334" i="5"/>
  <c r="AD334" i="5"/>
  <c r="AE334" i="5"/>
  <c r="AF334" i="5"/>
  <c r="AG334" i="5"/>
  <c r="AH334" i="5"/>
  <c r="AI334" i="5"/>
  <c r="AJ334" i="5"/>
  <c r="AK334" i="5"/>
  <c r="AL334" i="5"/>
  <c r="AM334" i="5"/>
  <c r="AN334" i="5"/>
  <c r="AO334" i="5"/>
  <c r="AP334" i="5"/>
  <c r="AQ334" i="5"/>
  <c r="AR334" i="5"/>
  <c r="AS334" i="5"/>
  <c r="AT334" i="5"/>
  <c r="AU334" i="5"/>
  <c r="F333" i="5"/>
  <c r="H333" i="5"/>
  <c r="J333" i="5"/>
  <c r="R333" i="5" s="1"/>
  <c r="O333" i="5"/>
  <c r="S333" i="5"/>
  <c r="T333" i="5"/>
  <c r="U333" i="5"/>
  <c r="V333" i="5"/>
  <c r="W333" i="5"/>
  <c r="X333" i="5"/>
  <c r="Y333" i="5"/>
  <c r="Z333" i="5"/>
  <c r="AA333" i="5"/>
  <c r="AB333" i="5"/>
  <c r="AC333" i="5"/>
  <c r="AD333" i="5"/>
  <c r="AE333" i="5"/>
  <c r="AF333" i="5"/>
  <c r="AG333" i="5"/>
  <c r="AH333" i="5"/>
  <c r="AI333" i="5"/>
  <c r="AJ333" i="5"/>
  <c r="AK333" i="5"/>
  <c r="AL333" i="5"/>
  <c r="AM333" i="5"/>
  <c r="AN333" i="5"/>
  <c r="AO333" i="5"/>
  <c r="AP333" i="5"/>
  <c r="AQ333" i="5"/>
  <c r="AR333" i="5"/>
  <c r="AS333" i="5"/>
  <c r="AT333" i="5"/>
  <c r="AU333" i="5"/>
  <c r="F332" i="5"/>
  <c r="H332" i="5"/>
  <c r="J332" i="5"/>
  <c r="R332" i="5" s="1"/>
  <c r="O332" i="5"/>
  <c r="S332" i="5"/>
  <c r="T332" i="5"/>
  <c r="U332" i="5"/>
  <c r="V332" i="5"/>
  <c r="W332" i="5"/>
  <c r="X332" i="5"/>
  <c r="Y332" i="5"/>
  <c r="Z332" i="5"/>
  <c r="AA332" i="5"/>
  <c r="AB332" i="5"/>
  <c r="AC332" i="5"/>
  <c r="AD332" i="5"/>
  <c r="AE332" i="5"/>
  <c r="AF332" i="5"/>
  <c r="AG332" i="5"/>
  <c r="AH332" i="5"/>
  <c r="AI332" i="5"/>
  <c r="AJ332" i="5"/>
  <c r="AK332" i="5"/>
  <c r="AL332" i="5"/>
  <c r="AM332" i="5"/>
  <c r="AN332" i="5"/>
  <c r="AO332" i="5"/>
  <c r="AP332" i="5"/>
  <c r="AQ332" i="5"/>
  <c r="AR332" i="5"/>
  <c r="AS332" i="5"/>
  <c r="AT332" i="5"/>
  <c r="AU332" i="5"/>
  <c r="F331" i="5"/>
  <c r="H331" i="5"/>
  <c r="J331" i="5"/>
  <c r="R331" i="5" s="1"/>
  <c r="O331" i="5"/>
  <c r="S331" i="5"/>
  <c r="T331" i="5"/>
  <c r="U331" i="5"/>
  <c r="V331" i="5"/>
  <c r="W331" i="5"/>
  <c r="X331" i="5"/>
  <c r="Y331" i="5"/>
  <c r="Z331" i="5"/>
  <c r="AA331" i="5"/>
  <c r="AB331" i="5"/>
  <c r="AC331" i="5"/>
  <c r="AD331" i="5"/>
  <c r="AE331" i="5"/>
  <c r="AF331" i="5"/>
  <c r="AG331" i="5"/>
  <c r="AH331" i="5"/>
  <c r="AI331" i="5"/>
  <c r="AJ331" i="5"/>
  <c r="AK331" i="5"/>
  <c r="AL331" i="5"/>
  <c r="AM331" i="5"/>
  <c r="AN331" i="5"/>
  <c r="AO331" i="5"/>
  <c r="AP331" i="5"/>
  <c r="AQ331" i="5"/>
  <c r="AR331" i="5"/>
  <c r="AS331" i="5"/>
  <c r="AT331" i="5"/>
  <c r="AU331" i="5"/>
  <c r="F330" i="5"/>
  <c r="H330" i="5"/>
  <c r="J330" i="5"/>
  <c r="R330" i="5" s="1"/>
  <c r="O330" i="5"/>
  <c r="S330" i="5"/>
  <c r="T330" i="5"/>
  <c r="U330" i="5"/>
  <c r="V330" i="5"/>
  <c r="W330" i="5"/>
  <c r="X330" i="5"/>
  <c r="Y330" i="5"/>
  <c r="Z330" i="5"/>
  <c r="AA330" i="5"/>
  <c r="AB330" i="5"/>
  <c r="AC330" i="5"/>
  <c r="AD330" i="5"/>
  <c r="AE330" i="5"/>
  <c r="AF330" i="5"/>
  <c r="AG330" i="5"/>
  <c r="AH330" i="5"/>
  <c r="AI330" i="5"/>
  <c r="AJ330" i="5"/>
  <c r="AK330" i="5"/>
  <c r="AL330" i="5"/>
  <c r="AM330" i="5"/>
  <c r="AN330" i="5"/>
  <c r="AO330" i="5"/>
  <c r="AP330" i="5"/>
  <c r="AQ330" i="5"/>
  <c r="AR330" i="5"/>
  <c r="AS330" i="5"/>
  <c r="AT330" i="5"/>
  <c r="AU330" i="5"/>
  <c r="F329" i="5"/>
  <c r="H329" i="5"/>
  <c r="J329" i="5"/>
  <c r="R329" i="5" s="1"/>
  <c r="O329" i="5"/>
  <c r="S329" i="5"/>
  <c r="T329" i="5"/>
  <c r="U329" i="5"/>
  <c r="V329" i="5"/>
  <c r="W329" i="5"/>
  <c r="X329" i="5"/>
  <c r="Y329" i="5"/>
  <c r="Z329" i="5"/>
  <c r="AA329" i="5"/>
  <c r="AB329" i="5"/>
  <c r="AC329" i="5"/>
  <c r="AD329" i="5"/>
  <c r="AE329" i="5"/>
  <c r="AF329" i="5"/>
  <c r="AG329" i="5"/>
  <c r="AH329" i="5"/>
  <c r="AI329" i="5"/>
  <c r="AJ329" i="5"/>
  <c r="AK329" i="5"/>
  <c r="AL329" i="5"/>
  <c r="AM329" i="5"/>
  <c r="AN329" i="5"/>
  <c r="AO329" i="5"/>
  <c r="AP329" i="5"/>
  <c r="AQ329" i="5"/>
  <c r="AR329" i="5"/>
  <c r="AS329" i="5"/>
  <c r="AT329" i="5"/>
  <c r="AU329" i="5"/>
  <c r="F328" i="5"/>
  <c r="H328" i="5"/>
  <c r="J328" i="5"/>
  <c r="R328" i="5" s="1"/>
  <c r="O328" i="5"/>
  <c r="S328" i="5"/>
  <c r="T328" i="5"/>
  <c r="U328" i="5"/>
  <c r="V328" i="5"/>
  <c r="W328" i="5"/>
  <c r="X328" i="5"/>
  <c r="Y328" i="5"/>
  <c r="Z328" i="5"/>
  <c r="AA328" i="5"/>
  <c r="AB328" i="5"/>
  <c r="AC328" i="5"/>
  <c r="AD328" i="5"/>
  <c r="AE328" i="5"/>
  <c r="AF328" i="5"/>
  <c r="AG328" i="5"/>
  <c r="AH328" i="5"/>
  <c r="AI328" i="5"/>
  <c r="AJ328" i="5"/>
  <c r="AK328" i="5"/>
  <c r="AL328" i="5"/>
  <c r="AM328" i="5"/>
  <c r="AN328" i="5"/>
  <c r="AO328" i="5"/>
  <c r="AP328" i="5"/>
  <c r="AQ328" i="5"/>
  <c r="AR328" i="5"/>
  <c r="AS328" i="5"/>
  <c r="AT328" i="5"/>
  <c r="AU328" i="5"/>
  <c r="H327" i="5"/>
  <c r="J327" i="5"/>
  <c r="R327" i="5" s="1"/>
  <c r="O327" i="5"/>
  <c r="S327" i="5"/>
  <c r="T327" i="5"/>
  <c r="U327" i="5"/>
  <c r="V327" i="5"/>
  <c r="W327" i="5"/>
  <c r="X327" i="5"/>
  <c r="Y327" i="5"/>
  <c r="Z327" i="5"/>
  <c r="AA327" i="5"/>
  <c r="AB327" i="5"/>
  <c r="AC327" i="5"/>
  <c r="AD327" i="5"/>
  <c r="AE327" i="5"/>
  <c r="AF327" i="5"/>
  <c r="AG327" i="5"/>
  <c r="AH327" i="5"/>
  <c r="AI327" i="5"/>
  <c r="AJ327" i="5"/>
  <c r="AK327" i="5"/>
  <c r="AL327" i="5"/>
  <c r="AM327" i="5"/>
  <c r="AN327" i="5"/>
  <c r="AO327" i="5"/>
  <c r="AP327" i="5"/>
  <c r="AQ327" i="5"/>
  <c r="AR327" i="5"/>
  <c r="AS327" i="5"/>
  <c r="AT327" i="5"/>
  <c r="AU327" i="5"/>
  <c r="F326" i="5"/>
  <c r="H326" i="5"/>
  <c r="J326" i="5"/>
  <c r="R326" i="5" s="1"/>
  <c r="O326" i="5"/>
  <c r="S326" i="5"/>
  <c r="T326" i="5"/>
  <c r="U326" i="5"/>
  <c r="V326" i="5"/>
  <c r="W326" i="5"/>
  <c r="X326" i="5"/>
  <c r="Y326" i="5"/>
  <c r="Z326" i="5"/>
  <c r="AA326" i="5"/>
  <c r="AB326" i="5"/>
  <c r="AC326" i="5"/>
  <c r="AD326" i="5"/>
  <c r="AE326" i="5"/>
  <c r="AF326" i="5"/>
  <c r="AG326" i="5"/>
  <c r="AH326" i="5"/>
  <c r="AI326" i="5"/>
  <c r="AJ326" i="5"/>
  <c r="AK326" i="5"/>
  <c r="AL326" i="5"/>
  <c r="AM326" i="5"/>
  <c r="AN326" i="5"/>
  <c r="AO326" i="5"/>
  <c r="AP326" i="5"/>
  <c r="AQ326" i="5"/>
  <c r="AR326" i="5"/>
  <c r="AS326" i="5"/>
  <c r="AT326" i="5"/>
  <c r="AU326" i="5"/>
  <c r="AV324" i="5"/>
  <c r="AU75" i="6" s="1"/>
  <c r="AW324" i="5"/>
  <c r="AX324" i="5"/>
  <c r="AY324" i="5"/>
  <c r="F316" i="5"/>
  <c r="H316" i="5"/>
  <c r="J316" i="5"/>
  <c r="R316" i="5" s="1"/>
  <c r="O316" i="5"/>
  <c r="S316" i="5"/>
  <c r="T316" i="5"/>
  <c r="U316" i="5"/>
  <c r="V316" i="5"/>
  <c r="W316" i="5"/>
  <c r="X316" i="5"/>
  <c r="Y316" i="5"/>
  <c r="Z316" i="5"/>
  <c r="AA316" i="5"/>
  <c r="AB316" i="5"/>
  <c r="AC316" i="5"/>
  <c r="AD316" i="5"/>
  <c r="AE316" i="5"/>
  <c r="AF316" i="5"/>
  <c r="AG316" i="5"/>
  <c r="AH316" i="5"/>
  <c r="AI316" i="5"/>
  <c r="AJ316" i="5"/>
  <c r="AK316" i="5"/>
  <c r="AL316" i="5"/>
  <c r="AM316" i="5"/>
  <c r="AN316" i="5"/>
  <c r="AO316" i="5"/>
  <c r="AP316" i="5"/>
  <c r="AQ316" i="5"/>
  <c r="AR316" i="5"/>
  <c r="AS316" i="5"/>
  <c r="AT316" i="5"/>
  <c r="AU316" i="5"/>
  <c r="F315" i="5"/>
  <c r="H315" i="5"/>
  <c r="J315" i="5"/>
  <c r="R315" i="5" s="1"/>
  <c r="O315" i="5"/>
  <c r="S315" i="5"/>
  <c r="T315" i="5"/>
  <c r="U315" i="5"/>
  <c r="V315" i="5"/>
  <c r="W315" i="5"/>
  <c r="X315" i="5"/>
  <c r="Y315" i="5"/>
  <c r="Z315" i="5"/>
  <c r="AA315" i="5"/>
  <c r="AB315" i="5"/>
  <c r="AC315" i="5"/>
  <c r="AD315" i="5"/>
  <c r="AE315" i="5"/>
  <c r="AF315" i="5"/>
  <c r="AG315" i="5"/>
  <c r="AH315" i="5"/>
  <c r="AI315" i="5"/>
  <c r="AJ315" i="5"/>
  <c r="AK315" i="5"/>
  <c r="AL315" i="5"/>
  <c r="AM315" i="5"/>
  <c r="AN315" i="5"/>
  <c r="AO315" i="5"/>
  <c r="AP315" i="5"/>
  <c r="AQ315" i="5"/>
  <c r="AR315" i="5"/>
  <c r="AS315" i="5"/>
  <c r="AT315" i="5"/>
  <c r="AU315" i="5"/>
  <c r="F314" i="5"/>
  <c r="H314" i="5"/>
  <c r="J314" i="5"/>
  <c r="R314" i="5" s="1"/>
  <c r="O314" i="5"/>
  <c r="S314" i="5"/>
  <c r="T314" i="5"/>
  <c r="U314" i="5"/>
  <c r="V314" i="5"/>
  <c r="W314" i="5"/>
  <c r="X314" i="5"/>
  <c r="Y314" i="5"/>
  <c r="Z314" i="5"/>
  <c r="AA314" i="5"/>
  <c r="AB314" i="5"/>
  <c r="AC314" i="5"/>
  <c r="AD314" i="5"/>
  <c r="AE314" i="5"/>
  <c r="AF314" i="5"/>
  <c r="AG314" i="5"/>
  <c r="AH314" i="5"/>
  <c r="AI314" i="5"/>
  <c r="AJ314" i="5"/>
  <c r="AK314" i="5"/>
  <c r="AL314" i="5"/>
  <c r="AM314" i="5"/>
  <c r="AN314" i="5"/>
  <c r="AO314" i="5"/>
  <c r="AP314" i="5"/>
  <c r="AQ314" i="5"/>
  <c r="AR314" i="5"/>
  <c r="AS314" i="5"/>
  <c r="AT314" i="5"/>
  <c r="AU314" i="5"/>
  <c r="F313" i="5"/>
  <c r="H313" i="5"/>
  <c r="J313" i="5"/>
  <c r="R313" i="5" s="1"/>
  <c r="O313" i="5"/>
  <c r="S313" i="5"/>
  <c r="T313" i="5"/>
  <c r="U313" i="5"/>
  <c r="V313" i="5"/>
  <c r="W313" i="5"/>
  <c r="X313" i="5"/>
  <c r="Y313" i="5"/>
  <c r="Z313" i="5"/>
  <c r="AA313" i="5"/>
  <c r="AB313" i="5"/>
  <c r="AC313" i="5"/>
  <c r="AD313" i="5"/>
  <c r="AE313" i="5"/>
  <c r="AF313" i="5"/>
  <c r="AG313" i="5"/>
  <c r="AH313" i="5"/>
  <c r="AI313" i="5"/>
  <c r="AJ313" i="5"/>
  <c r="AK313" i="5"/>
  <c r="AL313" i="5"/>
  <c r="AM313" i="5"/>
  <c r="AN313" i="5"/>
  <c r="AO313" i="5"/>
  <c r="AP313" i="5"/>
  <c r="AQ313" i="5"/>
  <c r="AR313" i="5"/>
  <c r="AS313" i="5"/>
  <c r="AT313" i="5"/>
  <c r="AU313" i="5"/>
  <c r="F312" i="5"/>
  <c r="H312" i="5"/>
  <c r="J312" i="5"/>
  <c r="R312" i="5" s="1"/>
  <c r="O312" i="5"/>
  <c r="S312" i="5"/>
  <c r="T312" i="5"/>
  <c r="U312" i="5"/>
  <c r="V312" i="5"/>
  <c r="W312" i="5"/>
  <c r="X312" i="5"/>
  <c r="Y312" i="5"/>
  <c r="Z312" i="5"/>
  <c r="AA312" i="5"/>
  <c r="AB312" i="5"/>
  <c r="AC312" i="5"/>
  <c r="AD312" i="5"/>
  <c r="AE312" i="5"/>
  <c r="AF312" i="5"/>
  <c r="AG312" i="5"/>
  <c r="AH312" i="5"/>
  <c r="AI312" i="5"/>
  <c r="AJ312" i="5"/>
  <c r="AK312" i="5"/>
  <c r="AL312" i="5"/>
  <c r="AM312" i="5"/>
  <c r="AN312" i="5"/>
  <c r="AO312" i="5"/>
  <c r="AP312" i="5"/>
  <c r="AQ312" i="5"/>
  <c r="AR312" i="5"/>
  <c r="AS312" i="5"/>
  <c r="AT312" i="5"/>
  <c r="AU312" i="5"/>
  <c r="F311" i="5"/>
  <c r="H311" i="5"/>
  <c r="J311" i="5"/>
  <c r="R311" i="5" s="1"/>
  <c r="O311" i="5"/>
  <c r="S311" i="5"/>
  <c r="T311" i="5"/>
  <c r="U311" i="5"/>
  <c r="V311" i="5"/>
  <c r="W311" i="5"/>
  <c r="X311" i="5"/>
  <c r="Y311" i="5"/>
  <c r="Z311" i="5"/>
  <c r="AA311" i="5"/>
  <c r="AB311" i="5"/>
  <c r="AC311" i="5"/>
  <c r="AD311" i="5"/>
  <c r="AE311" i="5"/>
  <c r="AF311" i="5"/>
  <c r="AG311" i="5"/>
  <c r="AH311" i="5"/>
  <c r="AI311" i="5"/>
  <c r="AJ311" i="5"/>
  <c r="AK311" i="5"/>
  <c r="AL311" i="5"/>
  <c r="AM311" i="5"/>
  <c r="AN311" i="5"/>
  <c r="AO311" i="5"/>
  <c r="AP311" i="5"/>
  <c r="AQ311" i="5"/>
  <c r="AR311" i="5"/>
  <c r="AS311" i="5"/>
  <c r="AT311" i="5"/>
  <c r="AU311" i="5"/>
  <c r="F310" i="5"/>
  <c r="H310" i="5"/>
  <c r="J310" i="5"/>
  <c r="O310" i="5"/>
  <c r="S310" i="5"/>
  <c r="T310" i="5"/>
  <c r="U310" i="5"/>
  <c r="V310" i="5"/>
  <c r="W310" i="5"/>
  <c r="X310" i="5"/>
  <c r="Y310" i="5"/>
  <c r="Z310" i="5"/>
  <c r="AA310" i="5"/>
  <c r="AB310" i="5"/>
  <c r="AC310" i="5"/>
  <c r="AD310" i="5"/>
  <c r="AE310" i="5"/>
  <c r="AF310" i="5"/>
  <c r="AG310" i="5"/>
  <c r="AH310" i="5"/>
  <c r="AI310" i="5"/>
  <c r="AJ310" i="5"/>
  <c r="AK310" i="5"/>
  <c r="AL310" i="5"/>
  <c r="AM310" i="5"/>
  <c r="AN310" i="5"/>
  <c r="AO310" i="5"/>
  <c r="AP310" i="5"/>
  <c r="AQ310" i="5"/>
  <c r="AR310" i="5"/>
  <c r="AS310" i="5"/>
  <c r="AT310" i="5"/>
  <c r="AU310" i="5"/>
  <c r="AV308" i="5"/>
  <c r="AU74" i="6" s="1"/>
  <c r="AW308" i="5"/>
  <c r="AX308" i="5"/>
  <c r="AY308" i="5"/>
  <c r="F294" i="5"/>
  <c r="F308" i="5" s="1"/>
  <c r="H294" i="5"/>
  <c r="J294" i="5"/>
  <c r="O294" i="5"/>
  <c r="S294" i="5"/>
  <c r="S308" i="5" s="1"/>
  <c r="R74" i="6" s="1"/>
  <c r="T294" i="5"/>
  <c r="T308" i="5" s="1"/>
  <c r="S74" i="6" s="1"/>
  <c r="U294" i="5"/>
  <c r="U308" i="5" s="1"/>
  <c r="T74" i="6" s="1"/>
  <c r="V294" i="5"/>
  <c r="V308" i="5" s="1"/>
  <c r="U74" i="6" s="1"/>
  <c r="W294" i="5"/>
  <c r="W308" i="5" s="1"/>
  <c r="V74" i="6" s="1"/>
  <c r="X294" i="5"/>
  <c r="X308" i="5" s="1"/>
  <c r="W74" i="6" s="1"/>
  <c r="Y294" i="5"/>
  <c r="Y308" i="5" s="1"/>
  <c r="X74" i="6" s="1"/>
  <c r="Z294" i="5"/>
  <c r="Z308" i="5" s="1"/>
  <c r="Y74" i="6" s="1"/>
  <c r="AA294" i="5"/>
  <c r="AA308" i="5" s="1"/>
  <c r="Z74" i="6" s="1"/>
  <c r="AB294" i="5"/>
  <c r="AB308" i="5" s="1"/>
  <c r="AA74" i="6" s="1"/>
  <c r="AC294" i="5"/>
  <c r="AC308" i="5" s="1"/>
  <c r="AB74" i="6" s="1"/>
  <c r="AD294" i="5"/>
  <c r="AD308" i="5" s="1"/>
  <c r="AC74" i="6" s="1"/>
  <c r="AE294" i="5"/>
  <c r="AE308" i="5" s="1"/>
  <c r="AD74" i="6" s="1"/>
  <c r="AF294" i="5"/>
  <c r="AF308" i="5" s="1"/>
  <c r="AE74" i="6" s="1"/>
  <c r="AG294" i="5"/>
  <c r="AG308" i="5" s="1"/>
  <c r="AF74" i="6" s="1"/>
  <c r="AH294" i="5"/>
  <c r="AH308" i="5" s="1"/>
  <c r="AG74" i="6" s="1"/>
  <c r="AI294" i="5"/>
  <c r="AI308" i="5" s="1"/>
  <c r="AH74" i="6" s="1"/>
  <c r="AJ294" i="5"/>
  <c r="AJ308" i="5" s="1"/>
  <c r="AI74" i="6" s="1"/>
  <c r="AK294" i="5"/>
  <c r="AK308" i="5" s="1"/>
  <c r="AJ74" i="6" s="1"/>
  <c r="AL294" i="5"/>
  <c r="AL308" i="5" s="1"/>
  <c r="AK74" i="6" s="1"/>
  <c r="AM294" i="5"/>
  <c r="AM308" i="5" s="1"/>
  <c r="AL74" i="6" s="1"/>
  <c r="AN294" i="5"/>
  <c r="AN308" i="5" s="1"/>
  <c r="AM74" i="6" s="1"/>
  <c r="AO294" i="5"/>
  <c r="AO308" i="5" s="1"/>
  <c r="AN74" i="6" s="1"/>
  <c r="AP294" i="5"/>
  <c r="AP308" i="5" s="1"/>
  <c r="AO74" i="6" s="1"/>
  <c r="AQ294" i="5"/>
  <c r="AQ308" i="5" s="1"/>
  <c r="AP74" i="6" s="1"/>
  <c r="AR294" i="5"/>
  <c r="AR308" i="5" s="1"/>
  <c r="AQ74" i="6" s="1"/>
  <c r="AS294" i="5"/>
  <c r="AS308" i="5" s="1"/>
  <c r="AR74" i="6" s="1"/>
  <c r="AT294" i="5"/>
  <c r="AT308" i="5" s="1"/>
  <c r="AS74" i="6" s="1"/>
  <c r="AU294" i="5"/>
  <c r="AU308" i="5" s="1"/>
  <c r="AT74" i="6" s="1"/>
  <c r="AV292" i="5"/>
  <c r="AU73" i="6" s="1"/>
  <c r="AW292" i="5"/>
  <c r="AX292" i="5"/>
  <c r="AY292" i="5"/>
  <c r="F280" i="5"/>
  <c r="H280" i="5"/>
  <c r="J280" i="5"/>
  <c r="R280" i="5" s="1"/>
  <c r="O280" i="5"/>
  <c r="S280" i="5"/>
  <c r="T280" i="5"/>
  <c r="U280" i="5"/>
  <c r="V280" i="5"/>
  <c r="W280" i="5"/>
  <c r="X280" i="5"/>
  <c r="Y280" i="5"/>
  <c r="Z280" i="5"/>
  <c r="AA280" i="5"/>
  <c r="AB280" i="5"/>
  <c r="AC280" i="5"/>
  <c r="AD280" i="5"/>
  <c r="AE280" i="5"/>
  <c r="AF280" i="5"/>
  <c r="AG280" i="5"/>
  <c r="AH280" i="5"/>
  <c r="AI280" i="5"/>
  <c r="AJ280" i="5"/>
  <c r="AK280" i="5"/>
  <c r="AL280" i="5"/>
  <c r="AM280" i="5"/>
  <c r="AN280" i="5"/>
  <c r="AO280" i="5"/>
  <c r="AP280" i="5"/>
  <c r="AQ280" i="5"/>
  <c r="AR280" i="5"/>
  <c r="AS280" i="5"/>
  <c r="AT280" i="5"/>
  <c r="AU280" i="5"/>
  <c r="F279" i="5"/>
  <c r="H279" i="5"/>
  <c r="J279" i="5"/>
  <c r="R279" i="5" s="1"/>
  <c r="O279" i="5"/>
  <c r="S279" i="5"/>
  <c r="T279" i="5"/>
  <c r="U279" i="5"/>
  <c r="V279" i="5"/>
  <c r="W279" i="5"/>
  <c r="X279" i="5"/>
  <c r="Y279" i="5"/>
  <c r="Z279" i="5"/>
  <c r="AA279" i="5"/>
  <c r="AB279" i="5"/>
  <c r="AC279" i="5"/>
  <c r="AD279" i="5"/>
  <c r="AE279" i="5"/>
  <c r="AF279" i="5"/>
  <c r="AG279" i="5"/>
  <c r="AH279" i="5"/>
  <c r="AI279" i="5"/>
  <c r="AJ279" i="5"/>
  <c r="AK279" i="5"/>
  <c r="AL279" i="5"/>
  <c r="AM279" i="5"/>
  <c r="AN279" i="5"/>
  <c r="AO279" i="5"/>
  <c r="AP279" i="5"/>
  <c r="AQ279" i="5"/>
  <c r="AR279" i="5"/>
  <c r="AS279" i="5"/>
  <c r="AT279" i="5"/>
  <c r="AU279" i="5"/>
  <c r="F278" i="5"/>
  <c r="H278" i="5"/>
  <c r="J278" i="5"/>
  <c r="R278" i="5" s="1"/>
  <c r="O278" i="5"/>
  <c r="S278" i="5"/>
  <c r="T278" i="5"/>
  <c r="T292" i="5" s="1"/>
  <c r="S73" i="6" s="1"/>
  <c r="U278" i="5"/>
  <c r="V278" i="5"/>
  <c r="W278" i="5"/>
  <c r="X278" i="5"/>
  <c r="X292" i="5" s="1"/>
  <c r="W73" i="6" s="1"/>
  <c r="Y278" i="5"/>
  <c r="Z278" i="5"/>
  <c r="AA278" i="5"/>
  <c r="AB278" i="5"/>
  <c r="AB292" i="5" s="1"/>
  <c r="AA73" i="6" s="1"/>
  <c r="AC278" i="5"/>
  <c r="AD278" i="5"/>
  <c r="AE278" i="5"/>
  <c r="AF278" i="5"/>
  <c r="AF292" i="5" s="1"/>
  <c r="AE73" i="6" s="1"/>
  <c r="AG278" i="5"/>
  <c r="AH278" i="5"/>
  <c r="AI278" i="5"/>
  <c r="AJ278" i="5"/>
  <c r="AJ292" i="5" s="1"/>
  <c r="AI73" i="6" s="1"/>
  <c r="AK278" i="5"/>
  <c r="AL278" i="5"/>
  <c r="AM278" i="5"/>
  <c r="AN278" i="5"/>
  <c r="AN292" i="5" s="1"/>
  <c r="AM73" i="6" s="1"/>
  <c r="AO278" i="5"/>
  <c r="AP278" i="5"/>
  <c r="AQ278" i="5"/>
  <c r="AR278" i="5"/>
  <c r="AR292" i="5" s="1"/>
  <c r="AQ73" i="6" s="1"/>
  <c r="AS278" i="5"/>
  <c r="AT278" i="5"/>
  <c r="AU278" i="5"/>
  <c r="AV276" i="5"/>
  <c r="AU72" i="6" s="1"/>
  <c r="AW276" i="5"/>
  <c r="AX276" i="5"/>
  <c r="AY276" i="5"/>
  <c r="F272" i="5"/>
  <c r="H272" i="5"/>
  <c r="J272" i="5"/>
  <c r="R272" i="5" s="1"/>
  <c r="O272" i="5"/>
  <c r="S272" i="5"/>
  <c r="T272" i="5"/>
  <c r="U272" i="5"/>
  <c r="V272" i="5"/>
  <c r="W272" i="5"/>
  <c r="X272" i="5"/>
  <c r="Y272" i="5"/>
  <c r="Z272" i="5"/>
  <c r="AA272" i="5"/>
  <c r="AB272" i="5"/>
  <c r="AC272" i="5"/>
  <c r="AD272" i="5"/>
  <c r="AE272" i="5"/>
  <c r="AF272" i="5"/>
  <c r="AG272" i="5"/>
  <c r="AH272" i="5"/>
  <c r="AI272" i="5"/>
  <c r="AJ272" i="5"/>
  <c r="AK272" i="5"/>
  <c r="AL272" i="5"/>
  <c r="AM272" i="5"/>
  <c r="AN272" i="5"/>
  <c r="AO272" i="5"/>
  <c r="AP272" i="5"/>
  <c r="AQ272" i="5"/>
  <c r="AR272" i="5"/>
  <c r="AS272" i="5"/>
  <c r="AT272" i="5"/>
  <c r="AU272" i="5"/>
  <c r="F271" i="5"/>
  <c r="J271" i="5"/>
  <c r="R271" i="5" s="1"/>
  <c r="O271" i="5"/>
  <c r="S271" i="5"/>
  <c r="T271" i="5"/>
  <c r="U271" i="5"/>
  <c r="V271" i="5"/>
  <c r="W271" i="5"/>
  <c r="X271" i="5"/>
  <c r="Y271" i="5"/>
  <c r="Z271" i="5"/>
  <c r="AA271" i="5"/>
  <c r="AB271" i="5"/>
  <c r="AC271" i="5"/>
  <c r="AD271" i="5"/>
  <c r="AE271" i="5"/>
  <c r="AF271" i="5"/>
  <c r="AG271" i="5"/>
  <c r="AH271" i="5"/>
  <c r="AI271" i="5"/>
  <c r="AJ271" i="5"/>
  <c r="AK271" i="5"/>
  <c r="AL271" i="5"/>
  <c r="AM271" i="5"/>
  <c r="AN271" i="5"/>
  <c r="AO271" i="5"/>
  <c r="AP271" i="5"/>
  <c r="AQ271" i="5"/>
  <c r="AR271" i="5"/>
  <c r="AS271" i="5"/>
  <c r="AT271" i="5"/>
  <c r="AU271" i="5"/>
  <c r="F270" i="5"/>
  <c r="H270" i="5"/>
  <c r="J270" i="5"/>
  <c r="R270" i="5" s="1"/>
  <c r="O270" i="5"/>
  <c r="S270" i="5"/>
  <c r="T270" i="5"/>
  <c r="U270" i="5"/>
  <c r="V270" i="5"/>
  <c r="W270" i="5"/>
  <c r="X270" i="5"/>
  <c r="Y270" i="5"/>
  <c r="Z270" i="5"/>
  <c r="AA270" i="5"/>
  <c r="AB270" i="5"/>
  <c r="AC270" i="5"/>
  <c r="AD270" i="5"/>
  <c r="AE270" i="5"/>
  <c r="AF270" i="5"/>
  <c r="AG270" i="5"/>
  <c r="AH270" i="5"/>
  <c r="AI270" i="5"/>
  <c r="AJ270" i="5"/>
  <c r="AK270" i="5"/>
  <c r="AL270" i="5"/>
  <c r="AM270" i="5"/>
  <c r="AN270" i="5"/>
  <c r="AO270" i="5"/>
  <c r="AP270" i="5"/>
  <c r="AQ270" i="5"/>
  <c r="AR270" i="5"/>
  <c r="AS270" i="5"/>
  <c r="AT270" i="5"/>
  <c r="AU270" i="5"/>
  <c r="F269" i="5"/>
  <c r="H269" i="5"/>
  <c r="J269" i="5"/>
  <c r="R269" i="5" s="1"/>
  <c r="O269" i="5"/>
  <c r="S269" i="5"/>
  <c r="T269" i="5"/>
  <c r="U269" i="5"/>
  <c r="V269" i="5"/>
  <c r="W269" i="5"/>
  <c r="X269" i="5"/>
  <c r="Y269" i="5"/>
  <c r="Z269" i="5"/>
  <c r="AA269" i="5"/>
  <c r="AB269" i="5"/>
  <c r="AC269" i="5"/>
  <c r="AD269" i="5"/>
  <c r="AE269" i="5"/>
  <c r="AF269" i="5"/>
  <c r="AG269" i="5"/>
  <c r="AH269" i="5"/>
  <c r="AI269" i="5"/>
  <c r="AJ269" i="5"/>
  <c r="AK269" i="5"/>
  <c r="AL269" i="5"/>
  <c r="AM269" i="5"/>
  <c r="AN269" i="5"/>
  <c r="AO269" i="5"/>
  <c r="AP269" i="5"/>
  <c r="AQ269" i="5"/>
  <c r="AR269" i="5"/>
  <c r="AS269" i="5"/>
  <c r="AT269" i="5"/>
  <c r="AU269" i="5"/>
  <c r="H268" i="5"/>
  <c r="J268" i="5"/>
  <c r="R268" i="5" s="1"/>
  <c r="O268" i="5"/>
  <c r="S268" i="5"/>
  <c r="T268" i="5"/>
  <c r="U268" i="5"/>
  <c r="V268" i="5"/>
  <c r="W268" i="5"/>
  <c r="X268" i="5"/>
  <c r="Y268" i="5"/>
  <c r="Z268" i="5"/>
  <c r="AA268" i="5"/>
  <c r="AB268" i="5"/>
  <c r="AC268" i="5"/>
  <c r="AD268" i="5"/>
  <c r="AE268" i="5"/>
  <c r="AF268" i="5"/>
  <c r="AG268" i="5"/>
  <c r="AH268" i="5"/>
  <c r="AI268" i="5"/>
  <c r="AJ268" i="5"/>
  <c r="AK268" i="5"/>
  <c r="AL268" i="5"/>
  <c r="AM268" i="5"/>
  <c r="AN268" i="5"/>
  <c r="AO268" i="5"/>
  <c r="AP268" i="5"/>
  <c r="AQ268" i="5"/>
  <c r="AR268" i="5"/>
  <c r="AS268" i="5"/>
  <c r="AT268" i="5"/>
  <c r="AU268" i="5"/>
  <c r="F267" i="5"/>
  <c r="H267" i="5"/>
  <c r="J267" i="5"/>
  <c r="R267" i="5" s="1"/>
  <c r="O267" i="5"/>
  <c r="S267" i="5"/>
  <c r="T267" i="5"/>
  <c r="U267" i="5"/>
  <c r="V267" i="5"/>
  <c r="W267" i="5"/>
  <c r="X267" i="5"/>
  <c r="Y267" i="5"/>
  <c r="Z267" i="5"/>
  <c r="AA267" i="5"/>
  <c r="AB267" i="5"/>
  <c r="AC267" i="5"/>
  <c r="AD267" i="5"/>
  <c r="AE267" i="5"/>
  <c r="AF267" i="5"/>
  <c r="AG267" i="5"/>
  <c r="AH267" i="5"/>
  <c r="AI267" i="5"/>
  <c r="AJ267" i="5"/>
  <c r="AK267" i="5"/>
  <c r="AL267" i="5"/>
  <c r="AM267" i="5"/>
  <c r="AN267" i="5"/>
  <c r="AO267" i="5"/>
  <c r="AP267" i="5"/>
  <c r="AQ267" i="5"/>
  <c r="AR267" i="5"/>
  <c r="AS267" i="5"/>
  <c r="AT267" i="5"/>
  <c r="AU267" i="5"/>
  <c r="F266" i="5"/>
  <c r="H266" i="5"/>
  <c r="J266" i="5"/>
  <c r="R266" i="5" s="1"/>
  <c r="O266" i="5"/>
  <c r="S266" i="5"/>
  <c r="T266" i="5"/>
  <c r="U266" i="5"/>
  <c r="V266" i="5"/>
  <c r="W266" i="5"/>
  <c r="X266" i="5"/>
  <c r="Y266" i="5"/>
  <c r="Z266" i="5"/>
  <c r="AA266" i="5"/>
  <c r="AB266" i="5"/>
  <c r="AC266" i="5"/>
  <c r="AD266" i="5"/>
  <c r="AE266" i="5"/>
  <c r="AF266" i="5"/>
  <c r="AG266" i="5"/>
  <c r="AH266" i="5"/>
  <c r="AI266" i="5"/>
  <c r="AJ266" i="5"/>
  <c r="AK266" i="5"/>
  <c r="AL266" i="5"/>
  <c r="AM266" i="5"/>
  <c r="AN266" i="5"/>
  <c r="AO266" i="5"/>
  <c r="AP266" i="5"/>
  <c r="AQ266" i="5"/>
  <c r="AR266" i="5"/>
  <c r="AS266" i="5"/>
  <c r="AT266" i="5"/>
  <c r="AU266" i="5"/>
  <c r="F265" i="5"/>
  <c r="H265" i="5"/>
  <c r="J265" i="5"/>
  <c r="R265" i="5" s="1"/>
  <c r="O265" i="5"/>
  <c r="S265" i="5"/>
  <c r="T265" i="5"/>
  <c r="U265" i="5"/>
  <c r="V265" i="5"/>
  <c r="W265" i="5"/>
  <c r="X265" i="5"/>
  <c r="Y265" i="5"/>
  <c r="Z265" i="5"/>
  <c r="AA265" i="5"/>
  <c r="AB265" i="5"/>
  <c r="AC265" i="5"/>
  <c r="AD265" i="5"/>
  <c r="AE265" i="5"/>
  <c r="AF265" i="5"/>
  <c r="AG265" i="5"/>
  <c r="AH265" i="5"/>
  <c r="AI265" i="5"/>
  <c r="AJ265" i="5"/>
  <c r="AK265" i="5"/>
  <c r="AL265" i="5"/>
  <c r="AM265" i="5"/>
  <c r="AN265" i="5"/>
  <c r="AO265" i="5"/>
  <c r="AP265" i="5"/>
  <c r="AQ265" i="5"/>
  <c r="AR265" i="5"/>
  <c r="AS265" i="5"/>
  <c r="AT265" i="5"/>
  <c r="AU265" i="5"/>
  <c r="F264" i="5"/>
  <c r="H264" i="5"/>
  <c r="J264" i="5"/>
  <c r="R264" i="5" s="1"/>
  <c r="O264" i="5"/>
  <c r="S264" i="5"/>
  <c r="T264" i="5"/>
  <c r="U264" i="5"/>
  <c r="V264" i="5"/>
  <c r="W264" i="5"/>
  <c r="X264" i="5"/>
  <c r="Y264" i="5"/>
  <c r="Z264" i="5"/>
  <c r="AA264" i="5"/>
  <c r="AB264" i="5"/>
  <c r="AC264" i="5"/>
  <c r="AD264" i="5"/>
  <c r="AE264" i="5"/>
  <c r="AF264" i="5"/>
  <c r="AG264" i="5"/>
  <c r="AH264" i="5"/>
  <c r="AI264" i="5"/>
  <c r="AJ264" i="5"/>
  <c r="AK264" i="5"/>
  <c r="AL264" i="5"/>
  <c r="AM264" i="5"/>
  <c r="AN264" i="5"/>
  <c r="AO264" i="5"/>
  <c r="AP264" i="5"/>
  <c r="AQ264" i="5"/>
  <c r="AR264" i="5"/>
  <c r="AS264" i="5"/>
  <c r="AT264" i="5"/>
  <c r="AU264" i="5"/>
  <c r="F263" i="5"/>
  <c r="H263" i="5"/>
  <c r="J263" i="5"/>
  <c r="R263" i="5" s="1"/>
  <c r="O263" i="5"/>
  <c r="S263" i="5"/>
  <c r="T263" i="5"/>
  <c r="U263" i="5"/>
  <c r="V263" i="5"/>
  <c r="W263" i="5"/>
  <c r="X263" i="5"/>
  <c r="Y263" i="5"/>
  <c r="Z263" i="5"/>
  <c r="AA263" i="5"/>
  <c r="AB263" i="5"/>
  <c r="AC263" i="5"/>
  <c r="AD263" i="5"/>
  <c r="AE263" i="5"/>
  <c r="AF263" i="5"/>
  <c r="AG263" i="5"/>
  <c r="AH263" i="5"/>
  <c r="AI263" i="5"/>
  <c r="AJ263" i="5"/>
  <c r="AK263" i="5"/>
  <c r="AL263" i="5"/>
  <c r="AM263" i="5"/>
  <c r="AN263" i="5"/>
  <c r="AO263" i="5"/>
  <c r="AP263" i="5"/>
  <c r="AQ263" i="5"/>
  <c r="AR263" i="5"/>
  <c r="AS263" i="5"/>
  <c r="AT263" i="5"/>
  <c r="AU263" i="5"/>
  <c r="F262" i="5"/>
  <c r="H262" i="5"/>
  <c r="J262" i="5"/>
  <c r="R262" i="5" s="1"/>
  <c r="O262" i="5"/>
  <c r="S262" i="5"/>
  <c r="T262" i="5"/>
  <c r="U262" i="5"/>
  <c r="V262" i="5"/>
  <c r="W262" i="5"/>
  <c r="X262" i="5"/>
  <c r="Y262" i="5"/>
  <c r="Z262" i="5"/>
  <c r="AA262" i="5"/>
  <c r="AB262" i="5"/>
  <c r="AC262" i="5"/>
  <c r="AD262" i="5"/>
  <c r="AE262" i="5"/>
  <c r="AF262" i="5"/>
  <c r="AG262" i="5"/>
  <c r="AH262" i="5"/>
  <c r="AI262" i="5"/>
  <c r="AJ262" i="5"/>
  <c r="AK262" i="5"/>
  <c r="AL262" i="5"/>
  <c r="AM262" i="5"/>
  <c r="AN262" i="5"/>
  <c r="AO262" i="5"/>
  <c r="AP262" i="5"/>
  <c r="AQ262" i="5"/>
  <c r="AR262" i="5"/>
  <c r="AS262" i="5"/>
  <c r="AT262" i="5"/>
  <c r="AU262" i="5"/>
  <c r="AV260" i="5"/>
  <c r="AU71" i="6" s="1"/>
  <c r="AW260" i="5"/>
  <c r="AX260" i="5"/>
  <c r="AY260" i="5"/>
  <c r="H247" i="5"/>
  <c r="J247" i="5"/>
  <c r="O247" i="5"/>
  <c r="R247" i="5"/>
  <c r="S247" i="5"/>
  <c r="T247" i="5"/>
  <c r="U247" i="5"/>
  <c r="V247" i="5"/>
  <c r="W247" i="5"/>
  <c r="X247" i="5"/>
  <c r="Y247" i="5"/>
  <c r="Z247" i="5"/>
  <c r="AA247" i="5"/>
  <c r="AB247" i="5"/>
  <c r="AC247" i="5"/>
  <c r="AD247" i="5"/>
  <c r="AE247" i="5"/>
  <c r="AF247" i="5"/>
  <c r="AH247" i="5"/>
  <c r="AI247" i="5"/>
  <c r="AJ247" i="5"/>
  <c r="AK247" i="5"/>
  <c r="AL247" i="5"/>
  <c r="AM247" i="5"/>
  <c r="AN247" i="5"/>
  <c r="AO247" i="5"/>
  <c r="AP247" i="5"/>
  <c r="AQ247" i="5"/>
  <c r="AR247" i="5"/>
  <c r="AS247" i="5"/>
  <c r="AT247" i="5"/>
  <c r="AU247" i="5"/>
  <c r="F246" i="5"/>
  <c r="H246" i="5"/>
  <c r="J246" i="5"/>
  <c r="O246" i="5"/>
  <c r="R246" i="5"/>
  <c r="S246" i="5"/>
  <c r="T246" i="5"/>
  <c r="T260" i="5" s="1"/>
  <c r="S71" i="6" s="1"/>
  <c r="U246" i="5"/>
  <c r="V246" i="5"/>
  <c r="W246" i="5"/>
  <c r="X246" i="5"/>
  <c r="X260" i="5" s="1"/>
  <c r="W71" i="6" s="1"/>
  <c r="Y246" i="5"/>
  <c r="Z246" i="5"/>
  <c r="AA246" i="5"/>
  <c r="AB246" i="5"/>
  <c r="AB260" i="5" s="1"/>
  <c r="AA71" i="6" s="1"/>
  <c r="AC246" i="5"/>
  <c r="AD246" i="5"/>
  <c r="AE246" i="5"/>
  <c r="AF246" i="5"/>
  <c r="AF260" i="5" s="1"/>
  <c r="AE71" i="6" s="1"/>
  <c r="AH246" i="5"/>
  <c r="AI246" i="5"/>
  <c r="AJ246" i="5"/>
  <c r="AK246" i="5"/>
  <c r="AK260" i="5" s="1"/>
  <c r="AJ71" i="6" s="1"/>
  <c r="AL246" i="5"/>
  <c r="AM246" i="5"/>
  <c r="AN246" i="5"/>
  <c r="AO246" i="5"/>
  <c r="AO260" i="5" s="1"/>
  <c r="AN71" i="6" s="1"/>
  <c r="AP246" i="5"/>
  <c r="AQ246" i="5"/>
  <c r="AR246" i="5"/>
  <c r="AS246" i="5"/>
  <c r="AS260" i="5" s="1"/>
  <c r="AR71" i="6" s="1"/>
  <c r="AT246" i="5"/>
  <c r="AU246" i="5"/>
  <c r="AV244" i="5"/>
  <c r="AU70" i="6" s="1"/>
  <c r="AW244" i="5"/>
  <c r="AX244" i="5"/>
  <c r="AY244" i="5"/>
  <c r="F236" i="5"/>
  <c r="H236" i="5"/>
  <c r="J236" i="5"/>
  <c r="R236" i="5" s="1"/>
  <c r="O236" i="5"/>
  <c r="S236" i="5"/>
  <c r="T236" i="5"/>
  <c r="U236" i="5"/>
  <c r="V236" i="5"/>
  <c r="W236" i="5"/>
  <c r="X236" i="5"/>
  <c r="Y236" i="5"/>
  <c r="Z236" i="5"/>
  <c r="AA236" i="5"/>
  <c r="AB236" i="5"/>
  <c r="AC236" i="5"/>
  <c r="AD236" i="5"/>
  <c r="AE236" i="5"/>
  <c r="AF236" i="5"/>
  <c r="AG236" i="5"/>
  <c r="AH236" i="5"/>
  <c r="AI236" i="5"/>
  <c r="AJ236" i="5"/>
  <c r="AK236" i="5"/>
  <c r="AL236" i="5"/>
  <c r="AM236" i="5"/>
  <c r="AN236" i="5"/>
  <c r="AO236" i="5"/>
  <c r="AP236" i="5"/>
  <c r="AQ236" i="5"/>
  <c r="AR236" i="5"/>
  <c r="AS236" i="5"/>
  <c r="AT236" i="5"/>
  <c r="AU236" i="5"/>
  <c r="F235" i="5"/>
  <c r="H235" i="5"/>
  <c r="J235" i="5"/>
  <c r="R235" i="5" s="1"/>
  <c r="O235" i="5"/>
  <c r="S235" i="5"/>
  <c r="T235" i="5"/>
  <c r="U235" i="5"/>
  <c r="V235" i="5"/>
  <c r="W235" i="5"/>
  <c r="X235" i="5"/>
  <c r="Y235" i="5"/>
  <c r="Z235" i="5"/>
  <c r="AA235" i="5"/>
  <c r="AB235" i="5"/>
  <c r="AC235" i="5"/>
  <c r="AD235" i="5"/>
  <c r="AE235" i="5"/>
  <c r="AF235" i="5"/>
  <c r="AG235" i="5"/>
  <c r="AH235" i="5"/>
  <c r="AI235" i="5"/>
  <c r="AJ235" i="5"/>
  <c r="AK235" i="5"/>
  <c r="AL235" i="5"/>
  <c r="AM235" i="5"/>
  <c r="AN235" i="5"/>
  <c r="AO235" i="5"/>
  <c r="AP235" i="5"/>
  <c r="AQ235" i="5"/>
  <c r="AR235" i="5"/>
  <c r="AS235" i="5"/>
  <c r="AT235" i="5"/>
  <c r="AU235" i="5"/>
  <c r="F234" i="5"/>
  <c r="H234" i="5"/>
  <c r="J234" i="5"/>
  <c r="R234" i="5" s="1"/>
  <c r="O234" i="5"/>
  <c r="S234" i="5"/>
  <c r="T234" i="5"/>
  <c r="U234" i="5"/>
  <c r="V234" i="5"/>
  <c r="W234" i="5"/>
  <c r="X234" i="5"/>
  <c r="Y234" i="5"/>
  <c r="Z234" i="5"/>
  <c r="AA234" i="5"/>
  <c r="AB234" i="5"/>
  <c r="AC234" i="5"/>
  <c r="AD234" i="5"/>
  <c r="AE234" i="5"/>
  <c r="AF234" i="5"/>
  <c r="AG234" i="5"/>
  <c r="AH234" i="5"/>
  <c r="AI234" i="5"/>
  <c r="AJ234" i="5"/>
  <c r="AK234" i="5"/>
  <c r="AL234" i="5"/>
  <c r="AM234" i="5"/>
  <c r="AN234" i="5"/>
  <c r="AO234" i="5"/>
  <c r="AP234" i="5"/>
  <c r="AQ234" i="5"/>
  <c r="AR234" i="5"/>
  <c r="AS234" i="5"/>
  <c r="AT234" i="5"/>
  <c r="AU234" i="5"/>
  <c r="F233" i="5"/>
  <c r="H233" i="5"/>
  <c r="J233" i="5"/>
  <c r="R233" i="5" s="1"/>
  <c r="O233" i="5"/>
  <c r="S233" i="5"/>
  <c r="T233" i="5"/>
  <c r="U233" i="5"/>
  <c r="V233" i="5"/>
  <c r="W233" i="5"/>
  <c r="X233" i="5"/>
  <c r="Y233" i="5"/>
  <c r="Z233" i="5"/>
  <c r="AA233" i="5"/>
  <c r="AB233" i="5"/>
  <c r="AC233" i="5"/>
  <c r="AD233" i="5"/>
  <c r="AE233" i="5"/>
  <c r="AF233" i="5"/>
  <c r="AG233" i="5"/>
  <c r="AH233" i="5"/>
  <c r="AI233" i="5"/>
  <c r="AJ233" i="5"/>
  <c r="AK233" i="5"/>
  <c r="AL233" i="5"/>
  <c r="AM233" i="5"/>
  <c r="AN233" i="5"/>
  <c r="AO233" i="5"/>
  <c r="AP233" i="5"/>
  <c r="AQ233" i="5"/>
  <c r="AR233" i="5"/>
  <c r="AS233" i="5"/>
  <c r="AT233" i="5"/>
  <c r="AU233" i="5"/>
  <c r="F232" i="5"/>
  <c r="J232" i="5"/>
  <c r="R232" i="5" s="1"/>
  <c r="O232" i="5"/>
  <c r="S232" i="5"/>
  <c r="T232" i="5"/>
  <c r="U232" i="5"/>
  <c r="V232" i="5"/>
  <c r="W232" i="5"/>
  <c r="X232" i="5"/>
  <c r="Y232" i="5"/>
  <c r="Z232" i="5"/>
  <c r="AA232" i="5"/>
  <c r="AB232" i="5"/>
  <c r="AC232" i="5"/>
  <c r="AD232" i="5"/>
  <c r="AE232" i="5"/>
  <c r="AF232" i="5"/>
  <c r="AG232" i="5"/>
  <c r="AH232" i="5"/>
  <c r="AI232" i="5"/>
  <c r="AJ232" i="5"/>
  <c r="AK232" i="5"/>
  <c r="AL232" i="5"/>
  <c r="AM232" i="5"/>
  <c r="AN232" i="5"/>
  <c r="AO232" i="5"/>
  <c r="AP232" i="5"/>
  <c r="AQ232" i="5"/>
  <c r="AR232" i="5"/>
  <c r="AS232" i="5"/>
  <c r="AT232" i="5"/>
  <c r="AU232" i="5"/>
  <c r="F231" i="5"/>
  <c r="H231" i="5"/>
  <c r="J231" i="5"/>
  <c r="O231" i="5"/>
  <c r="S231" i="5"/>
  <c r="T231" i="5"/>
  <c r="U231" i="5"/>
  <c r="V231" i="5"/>
  <c r="W231" i="5"/>
  <c r="X231" i="5"/>
  <c r="Y231" i="5"/>
  <c r="Z231" i="5"/>
  <c r="AA231" i="5"/>
  <c r="AB231" i="5"/>
  <c r="AC231" i="5"/>
  <c r="AD231" i="5"/>
  <c r="AE231" i="5"/>
  <c r="AF231" i="5"/>
  <c r="AG231" i="5"/>
  <c r="AH231" i="5"/>
  <c r="AI231" i="5"/>
  <c r="AJ231" i="5"/>
  <c r="AK231" i="5"/>
  <c r="AL231" i="5"/>
  <c r="AM231" i="5"/>
  <c r="AN231" i="5"/>
  <c r="AO231" i="5"/>
  <c r="AP231" i="5"/>
  <c r="AQ231" i="5"/>
  <c r="AR231" i="5"/>
  <c r="AS231" i="5"/>
  <c r="AT231" i="5"/>
  <c r="AU231" i="5"/>
  <c r="F230" i="5"/>
  <c r="H230" i="5"/>
  <c r="J230" i="5"/>
  <c r="R230" i="5" s="1"/>
  <c r="O230" i="5"/>
  <c r="S230" i="5"/>
  <c r="T230" i="5"/>
  <c r="U230" i="5"/>
  <c r="V230" i="5"/>
  <c r="W230" i="5"/>
  <c r="X230" i="5"/>
  <c r="Y230" i="5"/>
  <c r="Z230" i="5"/>
  <c r="AA230" i="5"/>
  <c r="AB230" i="5"/>
  <c r="AC230" i="5"/>
  <c r="AD230" i="5"/>
  <c r="AE230" i="5"/>
  <c r="AF230" i="5"/>
  <c r="AG230" i="5"/>
  <c r="AH230" i="5"/>
  <c r="AI230" i="5"/>
  <c r="AJ230" i="5"/>
  <c r="AK230" i="5"/>
  <c r="AL230" i="5"/>
  <c r="AM230" i="5"/>
  <c r="AN230" i="5"/>
  <c r="AO230" i="5"/>
  <c r="AP230" i="5"/>
  <c r="AQ230" i="5"/>
  <c r="AR230" i="5"/>
  <c r="AS230" i="5"/>
  <c r="AT230" i="5"/>
  <c r="AU230" i="5"/>
  <c r="AV228" i="5"/>
  <c r="AU48" i="6" s="1"/>
  <c r="AW228" i="5"/>
  <c r="AX228" i="5"/>
  <c r="AY228" i="5"/>
  <c r="F220" i="5"/>
  <c r="H220" i="5"/>
  <c r="J220" i="5"/>
  <c r="O220" i="5"/>
  <c r="R220" i="5"/>
  <c r="S220" i="5"/>
  <c r="T220" i="5"/>
  <c r="U220" i="5"/>
  <c r="V220" i="5"/>
  <c r="W220" i="5"/>
  <c r="X220" i="5"/>
  <c r="Y220" i="5"/>
  <c r="Z220" i="5"/>
  <c r="AA220" i="5"/>
  <c r="AB220" i="5"/>
  <c r="AC220" i="5"/>
  <c r="AD220" i="5"/>
  <c r="AE220" i="5"/>
  <c r="AG220" i="5"/>
  <c r="AH220" i="5"/>
  <c r="AI220" i="5"/>
  <c r="AJ220" i="5"/>
  <c r="AK220" i="5"/>
  <c r="AL220" i="5"/>
  <c r="AM220" i="5"/>
  <c r="AN220" i="5"/>
  <c r="AO220" i="5"/>
  <c r="AP220" i="5"/>
  <c r="AQ220" i="5"/>
  <c r="AR220" i="5"/>
  <c r="AS220" i="5"/>
  <c r="AT220" i="5"/>
  <c r="AU220" i="5"/>
  <c r="F219" i="5"/>
  <c r="H219" i="5"/>
  <c r="J219" i="5"/>
  <c r="O219" i="5"/>
  <c r="R219" i="5"/>
  <c r="S219" i="5"/>
  <c r="T219" i="5"/>
  <c r="U219" i="5"/>
  <c r="V219" i="5"/>
  <c r="W219" i="5"/>
  <c r="X219" i="5"/>
  <c r="Y219" i="5"/>
  <c r="Z219" i="5"/>
  <c r="AA219" i="5"/>
  <c r="AB219" i="5"/>
  <c r="AC219" i="5"/>
  <c r="AD219" i="5"/>
  <c r="AE219" i="5"/>
  <c r="AG219" i="5"/>
  <c r="AH219" i="5"/>
  <c r="AI219" i="5"/>
  <c r="AJ219" i="5"/>
  <c r="AK219" i="5"/>
  <c r="AL219" i="5"/>
  <c r="AM219" i="5"/>
  <c r="AN219" i="5"/>
  <c r="AO219" i="5"/>
  <c r="AP219" i="5"/>
  <c r="AQ219" i="5"/>
  <c r="AR219" i="5"/>
  <c r="AS219" i="5"/>
  <c r="AT219" i="5"/>
  <c r="AU219" i="5"/>
  <c r="F218" i="5"/>
  <c r="H218" i="5"/>
  <c r="J218" i="5"/>
  <c r="O218" i="5"/>
  <c r="R218" i="5"/>
  <c r="S218" i="5"/>
  <c r="T218" i="5"/>
  <c r="U218" i="5"/>
  <c r="V218" i="5"/>
  <c r="W218" i="5"/>
  <c r="X218" i="5"/>
  <c r="Y218" i="5"/>
  <c r="Z218" i="5"/>
  <c r="AA218" i="5"/>
  <c r="AB218" i="5"/>
  <c r="AC218" i="5"/>
  <c r="AD218" i="5"/>
  <c r="AE218" i="5"/>
  <c r="AG218" i="5"/>
  <c r="AH218" i="5"/>
  <c r="AI218" i="5"/>
  <c r="AJ218" i="5"/>
  <c r="AK218" i="5"/>
  <c r="AL218" i="5"/>
  <c r="AM218" i="5"/>
  <c r="AN218" i="5"/>
  <c r="AO218" i="5"/>
  <c r="AP218" i="5"/>
  <c r="AQ218" i="5"/>
  <c r="AR218" i="5"/>
  <c r="AS218" i="5"/>
  <c r="AT218" i="5"/>
  <c r="AU218" i="5"/>
  <c r="F217" i="5"/>
  <c r="H217" i="5"/>
  <c r="J217" i="5"/>
  <c r="O217" i="5"/>
  <c r="R217" i="5"/>
  <c r="S217" i="5"/>
  <c r="T217" i="5"/>
  <c r="U217" i="5"/>
  <c r="V217" i="5"/>
  <c r="W217" i="5"/>
  <c r="X217" i="5"/>
  <c r="Y217" i="5"/>
  <c r="Z217" i="5"/>
  <c r="AA217" i="5"/>
  <c r="AB217" i="5"/>
  <c r="AC217" i="5"/>
  <c r="AD217" i="5"/>
  <c r="AE217" i="5"/>
  <c r="AG217" i="5"/>
  <c r="AH217" i="5"/>
  <c r="AI217" i="5"/>
  <c r="AJ217" i="5"/>
  <c r="AK217" i="5"/>
  <c r="AL217" i="5"/>
  <c r="AM217" i="5"/>
  <c r="AN217" i="5"/>
  <c r="AO217" i="5"/>
  <c r="AP217" i="5"/>
  <c r="AQ217" i="5"/>
  <c r="AR217" i="5"/>
  <c r="AS217" i="5"/>
  <c r="AT217" i="5"/>
  <c r="AU217" i="5"/>
  <c r="F216" i="5"/>
  <c r="H216" i="5"/>
  <c r="J216" i="5"/>
  <c r="O216" i="5"/>
  <c r="R216" i="5"/>
  <c r="S216" i="5"/>
  <c r="T216" i="5"/>
  <c r="U216" i="5"/>
  <c r="V216" i="5"/>
  <c r="W216" i="5"/>
  <c r="X216" i="5"/>
  <c r="Y216" i="5"/>
  <c r="Z216" i="5"/>
  <c r="AA216" i="5"/>
  <c r="AB216" i="5"/>
  <c r="AC216" i="5"/>
  <c r="AD216" i="5"/>
  <c r="AE216" i="5"/>
  <c r="AG216" i="5"/>
  <c r="AH216" i="5"/>
  <c r="AI216" i="5"/>
  <c r="AJ216" i="5"/>
  <c r="AK216" i="5"/>
  <c r="AL216" i="5"/>
  <c r="AM216" i="5"/>
  <c r="AN216" i="5"/>
  <c r="AO216" i="5"/>
  <c r="AP216" i="5"/>
  <c r="AQ216" i="5"/>
  <c r="AR216" i="5"/>
  <c r="AS216" i="5"/>
  <c r="AT216" i="5"/>
  <c r="AU216" i="5"/>
  <c r="F215" i="5"/>
  <c r="H215" i="5"/>
  <c r="O215" i="5"/>
  <c r="R215" i="5"/>
  <c r="S215" i="5"/>
  <c r="T215" i="5"/>
  <c r="U215" i="5"/>
  <c r="V215" i="5"/>
  <c r="W215" i="5"/>
  <c r="X215" i="5"/>
  <c r="Y215" i="5"/>
  <c r="Z215" i="5"/>
  <c r="AA215" i="5"/>
  <c r="AB215" i="5"/>
  <c r="AC215" i="5"/>
  <c r="AD215" i="5"/>
  <c r="AE215" i="5"/>
  <c r="AG215" i="5"/>
  <c r="AH215" i="5"/>
  <c r="AI215" i="5"/>
  <c r="AJ215" i="5"/>
  <c r="AK215" i="5"/>
  <c r="AL215" i="5"/>
  <c r="AM215" i="5"/>
  <c r="AN215" i="5"/>
  <c r="AO215" i="5"/>
  <c r="AP215" i="5"/>
  <c r="AQ215" i="5"/>
  <c r="AR215" i="5"/>
  <c r="AS215" i="5"/>
  <c r="AT215" i="5"/>
  <c r="AU215" i="5"/>
  <c r="F214" i="5"/>
  <c r="H214" i="5"/>
  <c r="J214" i="5"/>
  <c r="O214" i="5"/>
  <c r="R214" i="5"/>
  <c r="S214" i="5"/>
  <c r="T214" i="5"/>
  <c r="U214" i="5"/>
  <c r="V214" i="5"/>
  <c r="W214" i="5"/>
  <c r="X214" i="5"/>
  <c r="Y214" i="5"/>
  <c r="Z214" i="5"/>
  <c r="AA214" i="5"/>
  <c r="AB214" i="5"/>
  <c r="AC214" i="5"/>
  <c r="AD214" i="5"/>
  <c r="AE214" i="5"/>
  <c r="AG214" i="5"/>
  <c r="AH214" i="5"/>
  <c r="AI214" i="5"/>
  <c r="AJ214" i="5"/>
  <c r="AK214" i="5"/>
  <c r="AL214" i="5"/>
  <c r="AM214" i="5"/>
  <c r="AN214" i="5"/>
  <c r="AO214" i="5"/>
  <c r="AP214" i="5"/>
  <c r="AQ214" i="5"/>
  <c r="AR214" i="5"/>
  <c r="AS214" i="5"/>
  <c r="AT214" i="5"/>
  <c r="AU214" i="5"/>
  <c r="F213" i="5"/>
  <c r="H213" i="5"/>
  <c r="J213" i="5"/>
  <c r="O213" i="5"/>
  <c r="R213" i="5"/>
  <c r="S213" i="5"/>
  <c r="T213" i="5"/>
  <c r="U213" i="5"/>
  <c r="V213" i="5"/>
  <c r="W213" i="5"/>
  <c r="X213" i="5"/>
  <c r="Y213" i="5"/>
  <c r="Z213" i="5"/>
  <c r="AA213" i="5"/>
  <c r="AB213" i="5"/>
  <c r="AC213" i="5"/>
  <c r="AD213" i="5"/>
  <c r="AE213" i="5"/>
  <c r="AG213" i="5"/>
  <c r="AH213" i="5"/>
  <c r="AI213" i="5"/>
  <c r="AJ213" i="5"/>
  <c r="AK213" i="5"/>
  <c r="AL213" i="5"/>
  <c r="AM213" i="5"/>
  <c r="AN213" i="5"/>
  <c r="AO213" i="5"/>
  <c r="AP213" i="5"/>
  <c r="AQ213" i="5"/>
  <c r="AR213" i="5"/>
  <c r="AS213" i="5"/>
  <c r="AT213" i="5"/>
  <c r="AU213" i="5"/>
  <c r="F212" i="5"/>
  <c r="H212" i="5"/>
  <c r="O212" i="5"/>
  <c r="R212" i="5"/>
  <c r="S212" i="5"/>
  <c r="T212" i="5"/>
  <c r="U212" i="5"/>
  <c r="V212" i="5"/>
  <c r="W212" i="5"/>
  <c r="X212" i="5"/>
  <c r="Y212" i="5"/>
  <c r="Z212" i="5"/>
  <c r="AA212" i="5"/>
  <c r="AB212" i="5"/>
  <c r="AC212" i="5"/>
  <c r="AD212" i="5"/>
  <c r="AE212" i="5"/>
  <c r="AG212" i="5"/>
  <c r="AH212" i="5"/>
  <c r="AI212" i="5"/>
  <c r="AJ212" i="5"/>
  <c r="AK212" i="5"/>
  <c r="AL212" i="5"/>
  <c r="AM212" i="5"/>
  <c r="AN212" i="5"/>
  <c r="AO212" i="5"/>
  <c r="AP212" i="5"/>
  <c r="AQ212" i="5"/>
  <c r="AR212" i="5"/>
  <c r="AS212" i="5"/>
  <c r="AT212" i="5"/>
  <c r="AU212" i="5"/>
  <c r="F211" i="5"/>
  <c r="H211" i="5"/>
  <c r="K211" i="5"/>
  <c r="O211" i="5"/>
  <c r="R211" i="5"/>
  <c r="S211" i="5"/>
  <c r="T211" i="5"/>
  <c r="U211" i="5"/>
  <c r="V211" i="5"/>
  <c r="W211" i="5"/>
  <c r="X211" i="5"/>
  <c r="Y211" i="5"/>
  <c r="Z211" i="5"/>
  <c r="AA211" i="5"/>
  <c r="AB211" i="5"/>
  <c r="AC211" i="5"/>
  <c r="AD211" i="5"/>
  <c r="AE211" i="5"/>
  <c r="AG211" i="5"/>
  <c r="AH211" i="5"/>
  <c r="AI211" i="5"/>
  <c r="AJ211" i="5"/>
  <c r="AK211" i="5"/>
  <c r="AL211" i="5"/>
  <c r="AM211" i="5"/>
  <c r="AN211" i="5"/>
  <c r="AO211" i="5"/>
  <c r="AP211" i="5"/>
  <c r="AQ211" i="5"/>
  <c r="AR211" i="5"/>
  <c r="AS211" i="5"/>
  <c r="AT211" i="5"/>
  <c r="AU211" i="5"/>
  <c r="F210" i="5"/>
  <c r="H210" i="5"/>
  <c r="J210" i="5"/>
  <c r="O210" i="5"/>
  <c r="R210" i="5"/>
  <c r="S210" i="5"/>
  <c r="T210" i="5"/>
  <c r="U210" i="5"/>
  <c r="V210" i="5"/>
  <c r="W210" i="5"/>
  <c r="X210" i="5"/>
  <c r="Y210" i="5"/>
  <c r="Z210" i="5"/>
  <c r="AA210" i="5"/>
  <c r="AB210" i="5"/>
  <c r="AC210" i="5"/>
  <c r="AD210" i="5"/>
  <c r="AE210" i="5"/>
  <c r="AG210" i="5"/>
  <c r="AH210" i="5"/>
  <c r="AI210" i="5"/>
  <c r="AJ210" i="5"/>
  <c r="AK210" i="5"/>
  <c r="AL210" i="5"/>
  <c r="AM210" i="5"/>
  <c r="AN210" i="5"/>
  <c r="AO210" i="5"/>
  <c r="AP210" i="5"/>
  <c r="AQ210" i="5"/>
  <c r="AR210" i="5"/>
  <c r="AS210" i="5"/>
  <c r="AT210" i="5"/>
  <c r="AU210" i="5"/>
  <c r="F209" i="5"/>
  <c r="H209" i="5"/>
  <c r="J209" i="5"/>
  <c r="O209" i="5"/>
  <c r="R209" i="5"/>
  <c r="S209" i="5"/>
  <c r="T209" i="5"/>
  <c r="U209" i="5"/>
  <c r="V209" i="5"/>
  <c r="W209" i="5"/>
  <c r="X209" i="5"/>
  <c r="Y209" i="5"/>
  <c r="Z209" i="5"/>
  <c r="AA209" i="5"/>
  <c r="AB209" i="5"/>
  <c r="AC209" i="5"/>
  <c r="AD209" i="5"/>
  <c r="AE209" i="5"/>
  <c r="AG209" i="5"/>
  <c r="AH209" i="5"/>
  <c r="AI209" i="5"/>
  <c r="AJ209" i="5"/>
  <c r="AK209" i="5"/>
  <c r="AL209" i="5"/>
  <c r="AM209" i="5"/>
  <c r="AN209" i="5"/>
  <c r="AO209" i="5"/>
  <c r="AP209" i="5"/>
  <c r="AQ209" i="5"/>
  <c r="AR209" i="5"/>
  <c r="AS209" i="5"/>
  <c r="AT209" i="5"/>
  <c r="AU209" i="5"/>
  <c r="F208" i="5"/>
  <c r="H208" i="5"/>
  <c r="J208" i="5"/>
  <c r="O208" i="5"/>
  <c r="R208" i="5"/>
  <c r="S208" i="5"/>
  <c r="T208" i="5"/>
  <c r="U208" i="5"/>
  <c r="V208" i="5"/>
  <c r="W208" i="5"/>
  <c r="X208" i="5"/>
  <c r="Y208" i="5"/>
  <c r="Z208" i="5"/>
  <c r="AA208" i="5"/>
  <c r="AB208" i="5"/>
  <c r="AC208" i="5"/>
  <c r="AD208" i="5"/>
  <c r="AE208" i="5"/>
  <c r="AG208" i="5"/>
  <c r="AH208" i="5"/>
  <c r="AI208" i="5"/>
  <c r="AJ208" i="5"/>
  <c r="AK208" i="5"/>
  <c r="AL208" i="5"/>
  <c r="AM208" i="5"/>
  <c r="AN208" i="5"/>
  <c r="AO208" i="5"/>
  <c r="AP208" i="5"/>
  <c r="AQ208" i="5"/>
  <c r="AR208" i="5"/>
  <c r="AS208" i="5"/>
  <c r="AT208" i="5"/>
  <c r="AU208" i="5"/>
  <c r="F207" i="5"/>
  <c r="H207" i="5"/>
  <c r="J207" i="5"/>
  <c r="O207" i="5"/>
  <c r="R207" i="5"/>
  <c r="S207" i="5"/>
  <c r="T207" i="5"/>
  <c r="U207" i="5"/>
  <c r="V207" i="5"/>
  <c r="W207" i="5"/>
  <c r="X207" i="5"/>
  <c r="Y207" i="5"/>
  <c r="Z207" i="5"/>
  <c r="AA207" i="5"/>
  <c r="AB207" i="5"/>
  <c r="AC207" i="5"/>
  <c r="AD207" i="5"/>
  <c r="AE207" i="5"/>
  <c r="AG207" i="5"/>
  <c r="AH207" i="5"/>
  <c r="AI207" i="5"/>
  <c r="AJ207" i="5"/>
  <c r="AK207" i="5"/>
  <c r="AL207" i="5"/>
  <c r="AM207" i="5"/>
  <c r="AN207" i="5"/>
  <c r="AO207" i="5"/>
  <c r="AP207" i="5"/>
  <c r="AQ207" i="5"/>
  <c r="AR207" i="5"/>
  <c r="AS207" i="5"/>
  <c r="AT207" i="5"/>
  <c r="AU207" i="5"/>
  <c r="F206" i="5"/>
  <c r="H206" i="5"/>
  <c r="J206" i="5"/>
  <c r="O206" i="5"/>
  <c r="R206" i="5"/>
  <c r="S206" i="5"/>
  <c r="T206" i="5"/>
  <c r="U206" i="5"/>
  <c r="V206" i="5"/>
  <c r="W206" i="5"/>
  <c r="X206" i="5"/>
  <c r="Y206" i="5"/>
  <c r="Z206" i="5"/>
  <c r="AA206" i="5"/>
  <c r="AB206" i="5"/>
  <c r="AC206" i="5"/>
  <c r="AD206" i="5"/>
  <c r="AE206" i="5"/>
  <c r="AG206" i="5"/>
  <c r="AH206" i="5"/>
  <c r="AI206" i="5"/>
  <c r="AJ206" i="5"/>
  <c r="AK206" i="5"/>
  <c r="AL206" i="5"/>
  <c r="AM206" i="5"/>
  <c r="AN206" i="5"/>
  <c r="AO206" i="5"/>
  <c r="AP206" i="5"/>
  <c r="AQ206" i="5"/>
  <c r="AR206" i="5"/>
  <c r="AS206" i="5"/>
  <c r="AT206" i="5"/>
  <c r="AU206" i="5"/>
  <c r="F205" i="5"/>
  <c r="H205" i="5"/>
  <c r="J205" i="5"/>
  <c r="O205" i="5"/>
  <c r="R205" i="5"/>
  <c r="S205" i="5"/>
  <c r="T205" i="5"/>
  <c r="U205" i="5"/>
  <c r="V205" i="5"/>
  <c r="W205" i="5"/>
  <c r="X205" i="5"/>
  <c r="Y205" i="5"/>
  <c r="Z205" i="5"/>
  <c r="AA205" i="5"/>
  <c r="AB205" i="5"/>
  <c r="AC205" i="5"/>
  <c r="AD205" i="5"/>
  <c r="AE205" i="5"/>
  <c r="AG205" i="5"/>
  <c r="AH205" i="5"/>
  <c r="AI205" i="5"/>
  <c r="AJ205" i="5"/>
  <c r="AK205" i="5"/>
  <c r="AL205" i="5"/>
  <c r="AM205" i="5"/>
  <c r="AN205" i="5"/>
  <c r="AO205" i="5"/>
  <c r="AP205" i="5"/>
  <c r="AQ205" i="5"/>
  <c r="AR205" i="5"/>
  <c r="AS205" i="5"/>
  <c r="AT205" i="5"/>
  <c r="AU205" i="5"/>
  <c r="F204" i="5"/>
  <c r="H204" i="5"/>
  <c r="J204" i="5"/>
  <c r="O204" i="5"/>
  <c r="R204" i="5"/>
  <c r="S204" i="5"/>
  <c r="T204" i="5"/>
  <c r="U204" i="5"/>
  <c r="V204" i="5"/>
  <c r="W204" i="5"/>
  <c r="X204" i="5"/>
  <c r="Y204" i="5"/>
  <c r="Z204" i="5"/>
  <c r="AA204" i="5"/>
  <c r="AB204" i="5"/>
  <c r="AC204" i="5"/>
  <c r="AD204" i="5"/>
  <c r="AE204" i="5"/>
  <c r="AG204" i="5"/>
  <c r="AH204" i="5"/>
  <c r="AI204" i="5"/>
  <c r="AJ204" i="5"/>
  <c r="AK204" i="5"/>
  <c r="AL204" i="5"/>
  <c r="AM204" i="5"/>
  <c r="AN204" i="5"/>
  <c r="AO204" i="5"/>
  <c r="AP204" i="5"/>
  <c r="AQ204" i="5"/>
  <c r="AR204" i="5"/>
  <c r="AS204" i="5"/>
  <c r="AT204" i="5"/>
  <c r="AU204" i="5"/>
  <c r="F203" i="5"/>
  <c r="H203" i="5"/>
  <c r="J203" i="5"/>
  <c r="O203" i="5"/>
  <c r="R203" i="5"/>
  <c r="S203" i="5"/>
  <c r="T203" i="5"/>
  <c r="U203" i="5"/>
  <c r="V203" i="5"/>
  <c r="W203" i="5"/>
  <c r="X203" i="5"/>
  <c r="Y203" i="5"/>
  <c r="Z203" i="5"/>
  <c r="AA203" i="5"/>
  <c r="AB203" i="5"/>
  <c r="AC203" i="5"/>
  <c r="AD203" i="5"/>
  <c r="AE203" i="5"/>
  <c r="AG203" i="5"/>
  <c r="AH203" i="5"/>
  <c r="AI203" i="5"/>
  <c r="AJ203" i="5"/>
  <c r="AK203" i="5"/>
  <c r="AL203" i="5"/>
  <c r="AM203" i="5"/>
  <c r="AN203" i="5"/>
  <c r="AO203" i="5"/>
  <c r="AP203" i="5"/>
  <c r="AQ203" i="5"/>
  <c r="AR203" i="5"/>
  <c r="AS203" i="5"/>
  <c r="AT203" i="5"/>
  <c r="AU203" i="5"/>
  <c r="F202" i="5"/>
  <c r="H202" i="5"/>
  <c r="J202" i="5"/>
  <c r="O202" i="5"/>
  <c r="R202" i="5"/>
  <c r="S202" i="5"/>
  <c r="T202" i="5"/>
  <c r="U202" i="5"/>
  <c r="V202" i="5"/>
  <c r="W202" i="5"/>
  <c r="X202" i="5"/>
  <c r="Y202" i="5"/>
  <c r="Z202" i="5"/>
  <c r="AA202" i="5"/>
  <c r="AB202" i="5"/>
  <c r="AC202" i="5"/>
  <c r="AD202" i="5"/>
  <c r="AE202" i="5"/>
  <c r="AG202" i="5"/>
  <c r="AH202" i="5"/>
  <c r="AI202" i="5"/>
  <c r="AJ202" i="5"/>
  <c r="AK202" i="5"/>
  <c r="AL202" i="5"/>
  <c r="AM202" i="5"/>
  <c r="AN202" i="5"/>
  <c r="AO202" i="5"/>
  <c r="AP202" i="5"/>
  <c r="AQ202" i="5"/>
  <c r="AR202" i="5"/>
  <c r="AS202" i="5"/>
  <c r="AT202" i="5"/>
  <c r="AU202" i="5"/>
  <c r="F201" i="5"/>
  <c r="H201" i="5"/>
  <c r="J201" i="5"/>
  <c r="O201" i="5"/>
  <c r="R201" i="5"/>
  <c r="S201" i="5"/>
  <c r="T201" i="5"/>
  <c r="U201" i="5"/>
  <c r="V201" i="5"/>
  <c r="W201" i="5"/>
  <c r="X201" i="5"/>
  <c r="Y201" i="5"/>
  <c r="Z201" i="5"/>
  <c r="AA201" i="5"/>
  <c r="AB201" i="5"/>
  <c r="AC201" i="5"/>
  <c r="AD201" i="5"/>
  <c r="AE201" i="5"/>
  <c r="AG201" i="5"/>
  <c r="AH201" i="5"/>
  <c r="AI201" i="5"/>
  <c r="AJ201" i="5"/>
  <c r="AK201" i="5"/>
  <c r="AL201" i="5"/>
  <c r="AM201" i="5"/>
  <c r="AN201" i="5"/>
  <c r="AO201" i="5"/>
  <c r="AP201" i="5"/>
  <c r="AQ201" i="5"/>
  <c r="AR201" i="5"/>
  <c r="AS201" i="5"/>
  <c r="AT201" i="5"/>
  <c r="AU201" i="5"/>
  <c r="F200" i="5"/>
  <c r="H200" i="5"/>
  <c r="J200" i="5"/>
  <c r="O200" i="5"/>
  <c r="R200" i="5"/>
  <c r="S200" i="5"/>
  <c r="T200" i="5"/>
  <c r="U200" i="5"/>
  <c r="V200" i="5"/>
  <c r="W200" i="5"/>
  <c r="X200" i="5"/>
  <c r="Y200" i="5"/>
  <c r="Z200" i="5"/>
  <c r="AA200" i="5"/>
  <c r="AB200" i="5"/>
  <c r="AC200" i="5"/>
  <c r="AD200" i="5"/>
  <c r="AE200" i="5"/>
  <c r="AG200" i="5"/>
  <c r="AH200" i="5"/>
  <c r="AI200" i="5"/>
  <c r="AJ200" i="5"/>
  <c r="AK200" i="5"/>
  <c r="AL200" i="5"/>
  <c r="AM200" i="5"/>
  <c r="AN200" i="5"/>
  <c r="AO200" i="5"/>
  <c r="AP200" i="5"/>
  <c r="AQ200" i="5"/>
  <c r="AR200" i="5"/>
  <c r="AS200" i="5"/>
  <c r="AT200" i="5"/>
  <c r="AU200" i="5"/>
  <c r="F199" i="5"/>
  <c r="H199" i="5"/>
  <c r="J199" i="5"/>
  <c r="O199" i="5"/>
  <c r="R199" i="5"/>
  <c r="S199" i="5"/>
  <c r="T199" i="5"/>
  <c r="U199" i="5"/>
  <c r="V199" i="5"/>
  <c r="W199" i="5"/>
  <c r="X199" i="5"/>
  <c r="Y199" i="5"/>
  <c r="Z199" i="5"/>
  <c r="AA199" i="5"/>
  <c r="AB199" i="5"/>
  <c r="AC199" i="5"/>
  <c r="AD199" i="5"/>
  <c r="AE199" i="5"/>
  <c r="AG199" i="5"/>
  <c r="AH199" i="5"/>
  <c r="AI199" i="5"/>
  <c r="AJ199" i="5"/>
  <c r="AK199" i="5"/>
  <c r="AL199" i="5"/>
  <c r="AM199" i="5"/>
  <c r="AN199" i="5"/>
  <c r="AO199" i="5"/>
  <c r="AP199" i="5"/>
  <c r="AQ199" i="5"/>
  <c r="AR199" i="5"/>
  <c r="AS199" i="5"/>
  <c r="AT199" i="5"/>
  <c r="AU199" i="5"/>
  <c r="F198" i="5"/>
  <c r="H198" i="5"/>
  <c r="J198" i="5"/>
  <c r="O198" i="5"/>
  <c r="R198" i="5"/>
  <c r="S198" i="5"/>
  <c r="T198" i="5"/>
  <c r="U198" i="5"/>
  <c r="V198" i="5"/>
  <c r="W198" i="5"/>
  <c r="X198" i="5"/>
  <c r="Y198" i="5"/>
  <c r="Z198" i="5"/>
  <c r="AA198" i="5"/>
  <c r="AB198" i="5"/>
  <c r="AC198" i="5"/>
  <c r="AD198" i="5"/>
  <c r="AE198" i="5"/>
  <c r="AG198" i="5"/>
  <c r="AH198" i="5"/>
  <c r="AI198" i="5"/>
  <c r="AJ198" i="5"/>
  <c r="AK198" i="5"/>
  <c r="AL198" i="5"/>
  <c r="AM198" i="5"/>
  <c r="AN198" i="5"/>
  <c r="AO198" i="5"/>
  <c r="AP198" i="5"/>
  <c r="AQ198" i="5"/>
  <c r="AR198" i="5"/>
  <c r="AS198" i="5"/>
  <c r="AT198" i="5"/>
  <c r="AU198" i="5"/>
  <c r="AV196" i="5"/>
  <c r="AU47" i="6" s="1"/>
  <c r="AW196" i="5"/>
  <c r="AX196" i="5"/>
  <c r="AY196" i="5"/>
  <c r="F182" i="5"/>
  <c r="F196" i="5" s="1"/>
  <c r="H182" i="5"/>
  <c r="H196" i="5" s="1"/>
  <c r="F47" i="6" s="1"/>
  <c r="G47" i="6" s="1"/>
  <c r="J182" i="5"/>
  <c r="R182" i="5" s="1"/>
  <c r="R196" i="5" s="1"/>
  <c r="Q47" i="6" s="1"/>
  <c r="O182" i="5"/>
  <c r="S182" i="5"/>
  <c r="S196" i="5" s="1"/>
  <c r="R47" i="6" s="1"/>
  <c r="T182" i="5"/>
  <c r="T196" i="5" s="1"/>
  <c r="S47" i="6" s="1"/>
  <c r="U182" i="5"/>
  <c r="U196" i="5" s="1"/>
  <c r="T47" i="6" s="1"/>
  <c r="V182" i="5"/>
  <c r="V196" i="5" s="1"/>
  <c r="U47" i="6" s="1"/>
  <c r="W182" i="5"/>
  <c r="W196" i="5" s="1"/>
  <c r="V47" i="6" s="1"/>
  <c r="X182" i="5"/>
  <c r="X196" i="5" s="1"/>
  <c r="W47" i="6" s="1"/>
  <c r="Y182" i="5"/>
  <c r="Y196" i="5" s="1"/>
  <c r="X47" i="6" s="1"/>
  <c r="Z182" i="5"/>
  <c r="Z196" i="5" s="1"/>
  <c r="Y47" i="6" s="1"/>
  <c r="AA182" i="5"/>
  <c r="AA196" i="5" s="1"/>
  <c r="Z47" i="6" s="1"/>
  <c r="AB182" i="5"/>
  <c r="AB196" i="5" s="1"/>
  <c r="AA47" i="6" s="1"/>
  <c r="AC182" i="5"/>
  <c r="AC196" i="5" s="1"/>
  <c r="AB47" i="6" s="1"/>
  <c r="AD182" i="5"/>
  <c r="AD196" i="5" s="1"/>
  <c r="AC47" i="6" s="1"/>
  <c r="AE182" i="5"/>
  <c r="AE196" i="5" s="1"/>
  <c r="AD47" i="6" s="1"/>
  <c r="AF182" i="5"/>
  <c r="AF196" i="5" s="1"/>
  <c r="AE47" i="6" s="1"/>
  <c r="AG182" i="5"/>
  <c r="AG196" i="5" s="1"/>
  <c r="AF47" i="6" s="1"/>
  <c r="AH182" i="5"/>
  <c r="AH196" i="5" s="1"/>
  <c r="AG47" i="6" s="1"/>
  <c r="AI182" i="5"/>
  <c r="AI196" i="5" s="1"/>
  <c r="AH47" i="6" s="1"/>
  <c r="AJ182" i="5"/>
  <c r="AJ196" i="5" s="1"/>
  <c r="AI47" i="6" s="1"/>
  <c r="AK182" i="5"/>
  <c r="AK196" i="5" s="1"/>
  <c r="AJ47" i="6" s="1"/>
  <c r="AL182" i="5"/>
  <c r="AL196" i="5" s="1"/>
  <c r="AK47" i="6" s="1"/>
  <c r="AM182" i="5"/>
  <c r="AM196" i="5" s="1"/>
  <c r="AL47" i="6" s="1"/>
  <c r="AN182" i="5"/>
  <c r="AN196" i="5" s="1"/>
  <c r="AM47" i="6" s="1"/>
  <c r="AO182" i="5"/>
  <c r="AO196" i="5" s="1"/>
  <c r="AN47" i="6" s="1"/>
  <c r="AP182" i="5"/>
  <c r="AP196" i="5" s="1"/>
  <c r="AO47" i="6" s="1"/>
  <c r="AQ182" i="5"/>
  <c r="AQ196" i="5" s="1"/>
  <c r="AP47" i="6" s="1"/>
  <c r="AR182" i="5"/>
  <c r="AR196" i="5" s="1"/>
  <c r="AQ47" i="6" s="1"/>
  <c r="AS182" i="5"/>
  <c r="AS196" i="5" s="1"/>
  <c r="AR47" i="6" s="1"/>
  <c r="AT182" i="5"/>
  <c r="AT196" i="5" s="1"/>
  <c r="AS47" i="6" s="1"/>
  <c r="AU182" i="5"/>
  <c r="AU196" i="5" s="1"/>
  <c r="AT47" i="6" s="1"/>
  <c r="AV180" i="5"/>
  <c r="AU46" i="6" s="1"/>
  <c r="AW180" i="5"/>
  <c r="AX180" i="5"/>
  <c r="AY180" i="5"/>
  <c r="F175" i="5"/>
  <c r="H175" i="5"/>
  <c r="J175" i="5"/>
  <c r="R175" i="5" s="1"/>
  <c r="O175" i="5"/>
  <c r="S175" i="5"/>
  <c r="T175" i="5"/>
  <c r="U175" i="5"/>
  <c r="V175" i="5"/>
  <c r="W175" i="5"/>
  <c r="X175" i="5"/>
  <c r="Y175" i="5"/>
  <c r="Z175" i="5"/>
  <c r="AA175" i="5"/>
  <c r="AB175" i="5"/>
  <c r="AC175" i="5"/>
  <c r="AD175" i="5"/>
  <c r="AE175" i="5"/>
  <c r="AF175" i="5"/>
  <c r="AG175" i="5"/>
  <c r="AH175" i="5"/>
  <c r="AI175" i="5"/>
  <c r="AJ175" i="5"/>
  <c r="AK175" i="5"/>
  <c r="AL175" i="5"/>
  <c r="AM175" i="5"/>
  <c r="AN175" i="5"/>
  <c r="AO175" i="5"/>
  <c r="AP175" i="5"/>
  <c r="AQ175" i="5"/>
  <c r="AR175" i="5"/>
  <c r="AS175" i="5"/>
  <c r="AT175" i="5"/>
  <c r="AU175" i="5"/>
  <c r="F174" i="5"/>
  <c r="H174" i="5"/>
  <c r="J174" i="5"/>
  <c r="R174" i="5" s="1"/>
  <c r="O174" i="5"/>
  <c r="S174" i="5"/>
  <c r="T174" i="5"/>
  <c r="U174" i="5"/>
  <c r="V174" i="5"/>
  <c r="W174" i="5"/>
  <c r="X174" i="5"/>
  <c r="Y174" i="5"/>
  <c r="Z174" i="5"/>
  <c r="AA174" i="5"/>
  <c r="AB174" i="5"/>
  <c r="AC174" i="5"/>
  <c r="AD174" i="5"/>
  <c r="AE174" i="5"/>
  <c r="AF174" i="5"/>
  <c r="AG174" i="5"/>
  <c r="AH174" i="5"/>
  <c r="AI174" i="5"/>
  <c r="AJ174" i="5"/>
  <c r="AK174" i="5"/>
  <c r="AL174" i="5"/>
  <c r="AM174" i="5"/>
  <c r="AN174" i="5"/>
  <c r="AO174" i="5"/>
  <c r="AP174" i="5"/>
  <c r="AQ174" i="5"/>
  <c r="AR174" i="5"/>
  <c r="AS174" i="5"/>
  <c r="AT174" i="5"/>
  <c r="AU174" i="5"/>
  <c r="F173" i="5"/>
  <c r="H173" i="5"/>
  <c r="J173" i="5"/>
  <c r="R173" i="5" s="1"/>
  <c r="O173" i="5"/>
  <c r="S173" i="5"/>
  <c r="T173" i="5"/>
  <c r="U173" i="5"/>
  <c r="V173" i="5"/>
  <c r="W173" i="5"/>
  <c r="X173" i="5"/>
  <c r="Y173" i="5"/>
  <c r="Z173" i="5"/>
  <c r="AA173" i="5"/>
  <c r="AB173" i="5"/>
  <c r="AC173" i="5"/>
  <c r="AD173" i="5"/>
  <c r="AE173" i="5"/>
  <c r="AF173" i="5"/>
  <c r="AG173" i="5"/>
  <c r="AH173" i="5"/>
  <c r="AI173" i="5"/>
  <c r="AJ173" i="5"/>
  <c r="AK173" i="5"/>
  <c r="AL173" i="5"/>
  <c r="AM173" i="5"/>
  <c r="AN173" i="5"/>
  <c r="AO173" i="5"/>
  <c r="AP173" i="5"/>
  <c r="AQ173" i="5"/>
  <c r="AR173" i="5"/>
  <c r="AS173" i="5"/>
  <c r="AT173" i="5"/>
  <c r="AU173" i="5"/>
  <c r="F172" i="5"/>
  <c r="H172" i="5"/>
  <c r="J172" i="5"/>
  <c r="R172" i="5" s="1"/>
  <c r="O172" i="5"/>
  <c r="S172" i="5"/>
  <c r="T172" i="5"/>
  <c r="U172" i="5"/>
  <c r="V172" i="5"/>
  <c r="W172" i="5"/>
  <c r="X172" i="5"/>
  <c r="Y172" i="5"/>
  <c r="Z172" i="5"/>
  <c r="AA172" i="5"/>
  <c r="AB172" i="5"/>
  <c r="AC172" i="5"/>
  <c r="AD172" i="5"/>
  <c r="AE172" i="5"/>
  <c r="AF172" i="5"/>
  <c r="AG172" i="5"/>
  <c r="AH172" i="5"/>
  <c r="AI172" i="5"/>
  <c r="AJ172" i="5"/>
  <c r="AK172" i="5"/>
  <c r="AL172" i="5"/>
  <c r="AM172" i="5"/>
  <c r="AN172" i="5"/>
  <c r="AO172" i="5"/>
  <c r="AP172" i="5"/>
  <c r="AQ172" i="5"/>
  <c r="AR172" i="5"/>
  <c r="AS172" i="5"/>
  <c r="AT172" i="5"/>
  <c r="AU172" i="5"/>
  <c r="F171" i="5"/>
  <c r="H171" i="5"/>
  <c r="J171" i="5"/>
  <c r="R171" i="5" s="1"/>
  <c r="O171" i="5"/>
  <c r="S171" i="5"/>
  <c r="T171" i="5"/>
  <c r="U171" i="5"/>
  <c r="V171" i="5"/>
  <c r="W171" i="5"/>
  <c r="X171" i="5"/>
  <c r="Y171" i="5"/>
  <c r="Z171" i="5"/>
  <c r="AA171" i="5"/>
  <c r="AB171" i="5"/>
  <c r="AC171" i="5"/>
  <c r="AD171" i="5"/>
  <c r="AE171" i="5"/>
  <c r="AF171" i="5"/>
  <c r="AG171" i="5"/>
  <c r="AH171" i="5"/>
  <c r="AI171" i="5"/>
  <c r="AJ171" i="5"/>
  <c r="AK171" i="5"/>
  <c r="AL171" i="5"/>
  <c r="AM171" i="5"/>
  <c r="AN171" i="5"/>
  <c r="AO171" i="5"/>
  <c r="AP171" i="5"/>
  <c r="AQ171" i="5"/>
  <c r="AR171" i="5"/>
  <c r="AS171" i="5"/>
  <c r="AT171" i="5"/>
  <c r="AU171" i="5"/>
  <c r="F170" i="5"/>
  <c r="H170" i="5"/>
  <c r="J170" i="5"/>
  <c r="R170" i="5" s="1"/>
  <c r="O170" i="5"/>
  <c r="S170" i="5"/>
  <c r="T170" i="5"/>
  <c r="U170" i="5"/>
  <c r="V170" i="5"/>
  <c r="W170" i="5"/>
  <c r="X170" i="5"/>
  <c r="Y170" i="5"/>
  <c r="Z170" i="5"/>
  <c r="AA170" i="5"/>
  <c r="AB170" i="5"/>
  <c r="AC170" i="5"/>
  <c r="AD170" i="5"/>
  <c r="AE170" i="5"/>
  <c r="AF170" i="5"/>
  <c r="AG170" i="5"/>
  <c r="AH170" i="5"/>
  <c r="AI170" i="5"/>
  <c r="AJ170" i="5"/>
  <c r="AK170" i="5"/>
  <c r="AL170" i="5"/>
  <c r="AM170" i="5"/>
  <c r="AN170" i="5"/>
  <c r="AO170" i="5"/>
  <c r="AP170" i="5"/>
  <c r="AQ170" i="5"/>
  <c r="AR170" i="5"/>
  <c r="AS170" i="5"/>
  <c r="AT170" i="5"/>
  <c r="AU170" i="5"/>
  <c r="F168" i="5"/>
  <c r="H168" i="5"/>
  <c r="J168" i="5"/>
  <c r="R168" i="5" s="1"/>
  <c r="O168" i="5"/>
  <c r="S168" i="5"/>
  <c r="T168" i="5"/>
  <c r="U168" i="5"/>
  <c r="V168" i="5"/>
  <c r="W168" i="5"/>
  <c r="X168" i="5"/>
  <c r="Y168" i="5"/>
  <c r="Z168" i="5"/>
  <c r="AA168" i="5"/>
  <c r="AB168" i="5"/>
  <c r="AC168" i="5"/>
  <c r="AD168" i="5"/>
  <c r="AE168" i="5"/>
  <c r="AF168" i="5"/>
  <c r="AG168" i="5"/>
  <c r="AH168" i="5"/>
  <c r="AI168" i="5"/>
  <c r="AJ168" i="5"/>
  <c r="AK168" i="5"/>
  <c r="AL168" i="5"/>
  <c r="AM168" i="5"/>
  <c r="AN168" i="5"/>
  <c r="AO168" i="5"/>
  <c r="AP168" i="5"/>
  <c r="AQ168" i="5"/>
  <c r="AR168" i="5"/>
  <c r="AS168" i="5"/>
  <c r="AT168" i="5"/>
  <c r="AU168" i="5"/>
  <c r="H167" i="5"/>
  <c r="J167" i="5"/>
  <c r="R167" i="5" s="1"/>
  <c r="O167" i="5"/>
  <c r="S167" i="5"/>
  <c r="T167" i="5"/>
  <c r="U167" i="5"/>
  <c r="V167" i="5"/>
  <c r="W167" i="5"/>
  <c r="X167" i="5"/>
  <c r="Y167" i="5"/>
  <c r="Z167" i="5"/>
  <c r="AA167" i="5"/>
  <c r="AB167" i="5"/>
  <c r="AC167" i="5"/>
  <c r="AD167" i="5"/>
  <c r="AE167" i="5"/>
  <c r="AF167" i="5"/>
  <c r="AG167" i="5"/>
  <c r="AH167" i="5"/>
  <c r="AI167" i="5"/>
  <c r="AJ167" i="5"/>
  <c r="AK167" i="5"/>
  <c r="AL167" i="5"/>
  <c r="AM167" i="5"/>
  <c r="AN167" i="5"/>
  <c r="AO167" i="5"/>
  <c r="AP167" i="5"/>
  <c r="AQ167" i="5"/>
  <c r="AR167" i="5"/>
  <c r="AS167" i="5"/>
  <c r="AT167" i="5"/>
  <c r="AU167" i="5"/>
  <c r="F166" i="5"/>
  <c r="H166" i="5"/>
  <c r="J166" i="5"/>
  <c r="O166" i="5"/>
  <c r="S166" i="5"/>
  <c r="T166" i="5"/>
  <c r="U166" i="5"/>
  <c r="V166" i="5"/>
  <c r="W166" i="5"/>
  <c r="X166" i="5"/>
  <c r="Y166" i="5"/>
  <c r="Z166" i="5"/>
  <c r="AA166" i="5"/>
  <c r="AB166" i="5"/>
  <c r="AC166" i="5"/>
  <c r="AD166" i="5"/>
  <c r="AE166" i="5"/>
  <c r="AF166" i="5"/>
  <c r="AG166" i="5"/>
  <c r="AH166" i="5"/>
  <c r="AI166" i="5"/>
  <c r="AJ166" i="5"/>
  <c r="AK166" i="5"/>
  <c r="AL166" i="5"/>
  <c r="AM166" i="5"/>
  <c r="AN166" i="5"/>
  <c r="AO166" i="5"/>
  <c r="AP166" i="5"/>
  <c r="AQ166" i="5"/>
  <c r="AR166" i="5"/>
  <c r="AS166" i="5"/>
  <c r="AT166" i="5"/>
  <c r="AU166" i="5"/>
  <c r="AV164" i="5"/>
  <c r="AU45" i="6" s="1"/>
  <c r="AW164" i="5"/>
  <c r="AX164" i="5"/>
  <c r="AY164" i="5"/>
  <c r="H164" i="5"/>
  <c r="F45" i="6" s="1"/>
  <c r="G45" i="6" s="1"/>
  <c r="J150" i="5"/>
  <c r="R150" i="5" s="1"/>
  <c r="R164" i="5" s="1"/>
  <c r="Q45" i="6" s="1"/>
  <c r="O150" i="5"/>
  <c r="S150" i="5"/>
  <c r="S164" i="5" s="1"/>
  <c r="R45" i="6" s="1"/>
  <c r="T150" i="5"/>
  <c r="T164" i="5" s="1"/>
  <c r="S45" i="6" s="1"/>
  <c r="U150" i="5"/>
  <c r="U164" i="5" s="1"/>
  <c r="T45" i="6" s="1"/>
  <c r="V150" i="5"/>
  <c r="V164" i="5" s="1"/>
  <c r="U45" i="6" s="1"/>
  <c r="W150" i="5"/>
  <c r="W164" i="5" s="1"/>
  <c r="V45" i="6" s="1"/>
  <c r="X150" i="5"/>
  <c r="X164" i="5" s="1"/>
  <c r="W45" i="6" s="1"/>
  <c r="Y150" i="5"/>
  <c r="Y164" i="5" s="1"/>
  <c r="X45" i="6" s="1"/>
  <c r="Z150" i="5"/>
  <c r="Z164" i="5" s="1"/>
  <c r="Y45" i="6" s="1"/>
  <c r="AA150" i="5"/>
  <c r="AA164" i="5" s="1"/>
  <c r="Z45" i="6" s="1"/>
  <c r="AB150" i="5"/>
  <c r="AB164" i="5" s="1"/>
  <c r="AA45" i="6" s="1"/>
  <c r="AC150" i="5"/>
  <c r="AC164" i="5" s="1"/>
  <c r="AB45" i="6" s="1"/>
  <c r="AD150" i="5"/>
  <c r="AD164" i="5" s="1"/>
  <c r="AC45" i="6" s="1"/>
  <c r="AE150" i="5"/>
  <c r="AE164" i="5" s="1"/>
  <c r="AD45" i="6" s="1"/>
  <c r="AF150" i="5"/>
  <c r="AF164" i="5" s="1"/>
  <c r="AE45" i="6" s="1"/>
  <c r="AG150" i="5"/>
  <c r="AG164" i="5" s="1"/>
  <c r="AF45" i="6" s="1"/>
  <c r="AH150" i="5"/>
  <c r="AH164" i="5" s="1"/>
  <c r="AG45" i="6" s="1"/>
  <c r="AI150" i="5"/>
  <c r="AI164" i="5" s="1"/>
  <c r="AH45" i="6" s="1"/>
  <c r="AJ150" i="5"/>
  <c r="AJ164" i="5" s="1"/>
  <c r="AI45" i="6" s="1"/>
  <c r="AK150" i="5"/>
  <c r="AK164" i="5" s="1"/>
  <c r="AJ45" i="6" s="1"/>
  <c r="AL150" i="5"/>
  <c r="AL164" i="5" s="1"/>
  <c r="AK45" i="6" s="1"/>
  <c r="AM150" i="5"/>
  <c r="AM164" i="5" s="1"/>
  <c r="AL45" i="6" s="1"/>
  <c r="AN150" i="5"/>
  <c r="AN164" i="5" s="1"/>
  <c r="AM45" i="6" s="1"/>
  <c r="AO150" i="5"/>
  <c r="AO164" i="5" s="1"/>
  <c r="AN45" i="6" s="1"/>
  <c r="AP150" i="5"/>
  <c r="AP164" i="5" s="1"/>
  <c r="AO45" i="6" s="1"/>
  <c r="AQ150" i="5"/>
  <c r="AQ164" i="5" s="1"/>
  <c r="AP45" i="6" s="1"/>
  <c r="AR150" i="5"/>
  <c r="AR164" i="5" s="1"/>
  <c r="AQ45" i="6" s="1"/>
  <c r="AS150" i="5"/>
  <c r="AS164" i="5" s="1"/>
  <c r="AR45" i="6" s="1"/>
  <c r="AT150" i="5"/>
  <c r="AT164" i="5" s="1"/>
  <c r="AS45" i="6" s="1"/>
  <c r="AU150" i="5"/>
  <c r="AU164" i="5" s="1"/>
  <c r="AT45" i="6" s="1"/>
  <c r="AV148" i="5"/>
  <c r="AU44" i="6" s="1"/>
  <c r="AW148" i="5"/>
  <c r="AX148" i="5"/>
  <c r="AY148" i="5"/>
  <c r="F137" i="5"/>
  <c r="H137" i="5"/>
  <c r="J137" i="5"/>
  <c r="R137" i="5" s="1"/>
  <c r="O137" i="5"/>
  <c r="S137" i="5"/>
  <c r="T137" i="5"/>
  <c r="U137" i="5"/>
  <c r="V137" i="5"/>
  <c r="W137" i="5"/>
  <c r="X137" i="5"/>
  <c r="Y137" i="5"/>
  <c r="Z137" i="5"/>
  <c r="AA137" i="5"/>
  <c r="AB137" i="5"/>
  <c r="AC137" i="5"/>
  <c r="AD137" i="5"/>
  <c r="AE137" i="5"/>
  <c r="AF137" i="5"/>
  <c r="AG137" i="5"/>
  <c r="AH137" i="5"/>
  <c r="AI137" i="5"/>
  <c r="AJ137" i="5"/>
  <c r="AK137" i="5"/>
  <c r="AL137" i="5"/>
  <c r="AM137" i="5"/>
  <c r="AN137" i="5"/>
  <c r="AO137" i="5"/>
  <c r="AP137" i="5"/>
  <c r="AQ137" i="5"/>
  <c r="AR137" i="5"/>
  <c r="AS137" i="5"/>
  <c r="AT137" i="5"/>
  <c r="AU137" i="5"/>
  <c r="F136" i="5"/>
  <c r="H136" i="5"/>
  <c r="J136" i="5"/>
  <c r="R136" i="5" s="1"/>
  <c r="O136" i="5"/>
  <c r="S136" i="5"/>
  <c r="T136" i="5"/>
  <c r="U136" i="5"/>
  <c r="V136" i="5"/>
  <c r="W136" i="5"/>
  <c r="X136" i="5"/>
  <c r="Y136" i="5"/>
  <c r="Z136" i="5"/>
  <c r="AA136" i="5"/>
  <c r="AB136" i="5"/>
  <c r="AC136" i="5"/>
  <c r="AD136" i="5"/>
  <c r="AE136" i="5"/>
  <c r="AF136" i="5"/>
  <c r="AG136" i="5"/>
  <c r="AH136" i="5"/>
  <c r="AI136" i="5"/>
  <c r="AJ136" i="5"/>
  <c r="AK136" i="5"/>
  <c r="AL136" i="5"/>
  <c r="AM136" i="5"/>
  <c r="AN136" i="5"/>
  <c r="AO136" i="5"/>
  <c r="AP136" i="5"/>
  <c r="AQ136" i="5"/>
  <c r="AR136" i="5"/>
  <c r="AS136" i="5"/>
  <c r="AT136" i="5"/>
  <c r="AU136" i="5"/>
  <c r="F135" i="5"/>
  <c r="H135" i="5"/>
  <c r="J135" i="5"/>
  <c r="R135" i="5" s="1"/>
  <c r="O135" i="5"/>
  <c r="S135" i="5"/>
  <c r="T135" i="5"/>
  <c r="U135" i="5"/>
  <c r="V135" i="5"/>
  <c r="W135" i="5"/>
  <c r="X135" i="5"/>
  <c r="Y135" i="5"/>
  <c r="Z135" i="5"/>
  <c r="AA135" i="5"/>
  <c r="AB135" i="5"/>
  <c r="AC135" i="5"/>
  <c r="AD135" i="5"/>
  <c r="AE135" i="5"/>
  <c r="AF135" i="5"/>
  <c r="AG135" i="5"/>
  <c r="AH135" i="5"/>
  <c r="AI135" i="5"/>
  <c r="AJ135" i="5"/>
  <c r="AK135" i="5"/>
  <c r="AL135" i="5"/>
  <c r="AM135" i="5"/>
  <c r="AN135" i="5"/>
  <c r="AO135" i="5"/>
  <c r="AP135" i="5"/>
  <c r="AQ135" i="5"/>
  <c r="AR135" i="5"/>
  <c r="AS135" i="5"/>
  <c r="AT135" i="5"/>
  <c r="AU135" i="5"/>
  <c r="F134" i="5"/>
  <c r="H134" i="5"/>
  <c r="J134" i="5"/>
  <c r="R134" i="5" s="1"/>
  <c r="O134" i="5"/>
  <c r="S134" i="5"/>
  <c r="T134" i="5"/>
  <c r="U134" i="5"/>
  <c r="V134" i="5"/>
  <c r="W134" i="5"/>
  <c r="X134" i="5"/>
  <c r="Y134" i="5"/>
  <c r="Z134" i="5"/>
  <c r="AA134" i="5"/>
  <c r="AB134" i="5"/>
  <c r="AC134" i="5"/>
  <c r="AD134" i="5"/>
  <c r="AE134" i="5"/>
  <c r="AF134" i="5"/>
  <c r="AG134" i="5"/>
  <c r="AH134" i="5"/>
  <c r="AI134" i="5"/>
  <c r="AJ134" i="5"/>
  <c r="AK134" i="5"/>
  <c r="AL134" i="5"/>
  <c r="AM134" i="5"/>
  <c r="AN134" i="5"/>
  <c r="AO134" i="5"/>
  <c r="AP134" i="5"/>
  <c r="AQ134" i="5"/>
  <c r="AR134" i="5"/>
  <c r="AS134" i="5"/>
  <c r="AT134" i="5"/>
  <c r="AU134" i="5"/>
  <c r="H133" i="5"/>
  <c r="J133" i="5"/>
  <c r="R133" i="5" s="1"/>
  <c r="O133" i="5"/>
  <c r="S133" i="5"/>
  <c r="T133" i="5"/>
  <c r="U133" i="5"/>
  <c r="V133" i="5"/>
  <c r="W133" i="5"/>
  <c r="X133" i="5"/>
  <c r="Y133" i="5"/>
  <c r="Z133" i="5"/>
  <c r="AA133" i="5"/>
  <c r="AB133" i="5"/>
  <c r="AC133" i="5"/>
  <c r="AD133" i="5"/>
  <c r="AE133" i="5"/>
  <c r="AF133" i="5"/>
  <c r="AG133" i="5"/>
  <c r="AH133" i="5"/>
  <c r="AI133" i="5"/>
  <c r="AJ133" i="5"/>
  <c r="AK133" i="5"/>
  <c r="AL133" i="5"/>
  <c r="AM133" i="5"/>
  <c r="AN133" i="5"/>
  <c r="AO133" i="5"/>
  <c r="AP133" i="5"/>
  <c r="AQ133" i="5"/>
  <c r="AR133" i="5"/>
  <c r="AS133" i="5"/>
  <c r="AT133" i="5"/>
  <c r="AU133" i="5"/>
  <c r="F132" i="5"/>
  <c r="H132" i="5"/>
  <c r="J132" i="5"/>
  <c r="R132" i="5" s="1"/>
  <c r="O132" i="5"/>
  <c r="S132" i="5"/>
  <c r="T132" i="5"/>
  <c r="U132" i="5"/>
  <c r="V132" i="5"/>
  <c r="W132" i="5"/>
  <c r="X132" i="5"/>
  <c r="Y132" i="5"/>
  <c r="Z132" i="5"/>
  <c r="AA132" i="5"/>
  <c r="AB132" i="5"/>
  <c r="AC132" i="5"/>
  <c r="AD132" i="5"/>
  <c r="AE132" i="5"/>
  <c r="AF132" i="5"/>
  <c r="AG132" i="5"/>
  <c r="AH132" i="5"/>
  <c r="AI132" i="5"/>
  <c r="AJ132" i="5"/>
  <c r="AK132" i="5"/>
  <c r="AL132" i="5"/>
  <c r="AM132" i="5"/>
  <c r="AN132" i="5"/>
  <c r="AO132" i="5"/>
  <c r="AP132" i="5"/>
  <c r="AQ132" i="5"/>
  <c r="AR132" i="5"/>
  <c r="AS132" i="5"/>
  <c r="AT132" i="5"/>
  <c r="AU132" i="5"/>
  <c r="F131" i="5"/>
  <c r="H131" i="5"/>
  <c r="J131" i="5"/>
  <c r="R131" i="5" s="1"/>
  <c r="O131" i="5"/>
  <c r="S131" i="5"/>
  <c r="T131" i="5"/>
  <c r="U131" i="5"/>
  <c r="V131" i="5"/>
  <c r="W131" i="5"/>
  <c r="X131" i="5"/>
  <c r="Y131" i="5"/>
  <c r="Z131" i="5"/>
  <c r="AA131" i="5"/>
  <c r="AB131" i="5"/>
  <c r="AC131" i="5"/>
  <c r="AD131" i="5"/>
  <c r="AE131" i="5"/>
  <c r="AF131" i="5"/>
  <c r="AG131" i="5"/>
  <c r="AH131" i="5"/>
  <c r="AI131" i="5"/>
  <c r="AJ131" i="5"/>
  <c r="AK131" i="5"/>
  <c r="AL131" i="5"/>
  <c r="AM131" i="5"/>
  <c r="AN131" i="5"/>
  <c r="AO131" i="5"/>
  <c r="AP131" i="5"/>
  <c r="AQ131" i="5"/>
  <c r="AR131" i="5"/>
  <c r="AS131" i="5"/>
  <c r="AT131" i="5"/>
  <c r="AU131" i="5"/>
  <c r="F130" i="5"/>
  <c r="H130" i="5"/>
  <c r="J130" i="5"/>
  <c r="R130" i="5" s="1"/>
  <c r="O130" i="5"/>
  <c r="S130" i="5"/>
  <c r="T130" i="5"/>
  <c r="U130" i="5"/>
  <c r="V130" i="5"/>
  <c r="W130" i="5"/>
  <c r="X130" i="5"/>
  <c r="Y130" i="5"/>
  <c r="Z130" i="5"/>
  <c r="AA130" i="5"/>
  <c r="AB130" i="5"/>
  <c r="AC130" i="5"/>
  <c r="AD130" i="5"/>
  <c r="AE130" i="5"/>
  <c r="AF130" i="5"/>
  <c r="AG130" i="5"/>
  <c r="AH130" i="5"/>
  <c r="AI130" i="5"/>
  <c r="AJ130" i="5"/>
  <c r="AK130" i="5"/>
  <c r="AL130" i="5"/>
  <c r="AM130" i="5"/>
  <c r="AN130" i="5"/>
  <c r="AO130" i="5"/>
  <c r="AP130" i="5"/>
  <c r="AQ130" i="5"/>
  <c r="AR130" i="5"/>
  <c r="AS130" i="5"/>
  <c r="AT130" i="5"/>
  <c r="AU130" i="5"/>
  <c r="F129" i="5"/>
  <c r="H129" i="5"/>
  <c r="J129" i="5"/>
  <c r="R129" i="5" s="1"/>
  <c r="O129" i="5"/>
  <c r="S129" i="5"/>
  <c r="T129" i="5"/>
  <c r="U129" i="5"/>
  <c r="V129" i="5"/>
  <c r="W129" i="5"/>
  <c r="X129" i="5"/>
  <c r="Y129" i="5"/>
  <c r="Z129" i="5"/>
  <c r="AA129" i="5"/>
  <c r="AB129" i="5"/>
  <c r="AC129" i="5"/>
  <c r="AD129" i="5"/>
  <c r="AE129" i="5"/>
  <c r="AF129" i="5"/>
  <c r="AG129" i="5"/>
  <c r="AH129" i="5"/>
  <c r="AI129" i="5"/>
  <c r="AJ129" i="5"/>
  <c r="AK129" i="5"/>
  <c r="AL129" i="5"/>
  <c r="AM129" i="5"/>
  <c r="AN129" i="5"/>
  <c r="AO129" i="5"/>
  <c r="AP129" i="5"/>
  <c r="AQ129" i="5"/>
  <c r="AR129" i="5"/>
  <c r="AS129" i="5"/>
  <c r="AT129" i="5"/>
  <c r="AU129" i="5"/>
  <c r="F128" i="5"/>
  <c r="H128" i="5"/>
  <c r="J128" i="5"/>
  <c r="R128" i="5" s="1"/>
  <c r="O128" i="5"/>
  <c r="S128" i="5"/>
  <c r="T128" i="5"/>
  <c r="U128" i="5"/>
  <c r="V128" i="5"/>
  <c r="W128" i="5"/>
  <c r="X128" i="5"/>
  <c r="Y128" i="5"/>
  <c r="Z128" i="5"/>
  <c r="AA128" i="5"/>
  <c r="AB128" i="5"/>
  <c r="AC128" i="5"/>
  <c r="AD128" i="5"/>
  <c r="AE128" i="5"/>
  <c r="AF128" i="5"/>
  <c r="AG128" i="5"/>
  <c r="AH128" i="5"/>
  <c r="AI128" i="5"/>
  <c r="AJ128" i="5"/>
  <c r="AK128" i="5"/>
  <c r="AL128" i="5"/>
  <c r="AM128" i="5"/>
  <c r="AN128" i="5"/>
  <c r="AO128" i="5"/>
  <c r="AP128" i="5"/>
  <c r="AQ128" i="5"/>
  <c r="AR128" i="5"/>
  <c r="AS128" i="5"/>
  <c r="AT128" i="5"/>
  <c r="AU128" i="5"/>
  <c r="F127" i="5"/>
  <c r="H127" i="5"/>
  <c r="J127" i="5"/>
  <c r="R127" i="5" s="1"/>
  <c r="O127" i="5"/>
  <c r="S127" i="5"/>
  <c r="T127" i="5"/>
  <c r="U127" i="5"/>
  <c r="V127" i="5"/>
  <c r="W127" i="5"/>
  <c r="X127" i="5"/>
  <c r="Y127" i="5"/>
  <c r="Z127" i="5"/>
  <c r="AA127" i="5"/>
  <c r="AB127" i="5"/>
  <c r="AC127" i="5"/>
  <c r="AD127" i="5"/>
  <c r="AE127" i="5"/>
  <c r="AF127" i="5"/>
  <c r="AG127" i="5"/>
  <c r="AH127" i="5"/>
  <c r="AI127" i="5"/>
  <c r="AJ127" i="5"/>
  <c r="AK127" i="5"/>
  <c r="AL127" i="5"/>
  <c r="AM127" i="5"/>
  <c r="AN127" i="5"/>
  <c r="AO127" i="5"/>
  <c r="AP127" i="5"/>
  <c r="AQ127" i="5"/>
  <c r="AR127" i="5"/>
  <c r="AS127" i="5"/>
  <c r="AT127" i="5"/>
  <c r="AU127" i="5"/>
  <c r="F126" i="5"/>
  <c r="H126" i="5"/>
  <c r="J126" i="5"/>
  <c r="R126" i="5" s="1"/>
  <c r="O126" i="5"/>
  <c r="S126" i="5"/>
  <c r="T126" i="5"/>
  <c r="U126" i="5"/>
  <c r="V126" i="5"/>
  <c r="W126" i="5"/>
  <c r="X126" i="5"/>
  <c r="Y126" i="5"/>
  <c r="Z126" i="5"/>
  <c r="AA126" i="5"/>
  <c r="AB126" i="5"/>
  <c r="AC126" i="5"/>
  <c r="AD126" i="5"/>
  <c r="AE126" i="5"/>
  <c r="AF126" i="5"/>
  <c r="AG126" i="5"/>
  <c r="AH126" i="5"/>
  <c r="AI126" i="5"/>
  <c r="AJ126" i="5"/>
  <c r="AK126" i="5"/>
  <c r="AL126" i="5"/>
  <c r="AM126" i="5"/>
  <c r="AN126" i="5"/>
  <c r="AO126" i="5"/>
  <c r="AP126" i="5"/>
  <c r="AQ126" i="5"/>
  <c r="AR126" i="5"/>
  <c r="AS126" i="5"/>
  <c r="AT126" i="5"/>
  <c r="AU126" i="5"/>
  <c r="F125" i="5"/>
  <c r="H125" i="5"/>
  <c r="J125" i="5"/>
  <c r="R125" i="5" s="1"/>
  <c r="O125" i="5"/>
  <c r="S125" i="5"/>
  <c r="T125" i="5"/>
  <c r="U125" i="5"/>
  <c r="V125" i="5"/>
  <c r="W125" i="5"/>
  <c r="X125" i="5"/>
  <c r="Y125" i="5"/>
  <c r="Z125" i="5"/>
  <c r="AA125" i="5"/>
  <c r="AB125" i="5"/>
  <c r="AC125" i="5"/>
  <c r="AD125" i="5"/>
  <c r="AE125" i="5"/>
  <c r="AF125" i="5"/>
  <c r="AG125" i="5"/>
  <c r="AH125" i="5"/>
  <c r="AI125" i="5"/>
  <c r="AJ125" i="5"/>
  <c r="AK125" i="5"/>
  <c r="AL125" i="5"/>
  <c r="AM125" i="5"/>
  <c r="AN125" i="5"/>
  <c r="AO125" i="5"/>
  <c r="AP125" i="5"/>
  <c r="AQ125" i="5"/>
  <c r="AR125" i="5"/>
  <c r="AS125" i="5"/>
  <c r="AT125" i="5"/>
  <c r="AU125" i="5"/>
  <c r="F124" i="5"/>
  <c r="H124" i="5"/>
  <c r="J124" i="5"/>
  <c r="R124" i="5" s="1"/>
  <c r="O124" i="5"/>
  <c r="S124" i="5"/>
  <c r="T124" i="5"/>
  <c r="U124" i="5"/>
  <c r="V124" i="5"/>
  <c r="W124" i="5"/>
  <c r="X124" i="5"/>
  <c r="Y124" i="5"/>
  <c r="Z124" i="5"/>
  <c r="AA124" i="5"/>
  <c r="AB124" i="5"/>
  <c r="AC124" i="5"/>
  <c r="AD124" i="5"/>
  <c r="AE124" i="5"/>
  <c r="AF124" i="5"/>
  <c r="AG124" i="5"/>
  <c r="AH124" i="5"/>
  <c r="AI124" i="5"/>
  <c r="AJ124" i="5"/>
  <c r="AK124" i="5"/>
  <c r="AL124" i="5"/>
  <c r="AM124" i="5"/>
  <c r="AN124" i="5"/>
  <c r="AO124" i="5"/>
  <c r="AP124" i="5"/>
  <c r="AQ124" i="5"/>
  <c r="AR124" i="5"/>
  <c r="AS124" i="5"/>
  <c r="AT124" i="5"/>
  <c r="AU124" i="5"/>
  <c r="F123" i="5"/>
  <c r="H123" i="5"/>
  <c r="J123" i="5"/>
  <c r="R123" i="5" s="1"/>
  <c r="O123" i="5"/>
  <c r="S123" i="5"/>
  <c r="T123" i="5"/>
  <c r="U123" i="5"/>
  <c r="V123" i="5"/>
  <c r="W123" i="5"/>
  <c r="X123" i="5"/>
  <c r="Y123" i="5"/>
  <c r="Z123" i="5"/>
  <c r="AA123" i="5"/>
  <c r="AB123" i="5"/>
  <c r="AC123" i="5"/>
  <c r="AD123" i="5"/>
  <c r="AE123" i="5"/>
  <c r="AF123" i="5"/>
  <c r="AG123" i="5"/>
  <c r="AH123" i="5"/>
  <c r="AI123" i="5"/>
  <c r="AJ123" i="5"/>
  <c r="AK123" i="5"/>
  <c r="AL123" i="5"/>
  <c r="AM123" i="5"/>
  <c r="AN123" i="5"/>
  <c r="AO123" i="5"/>
  <c r="AP123" i="5"/>
  <c r="AQ123" i="5"/>
  <c r="AR123" i="5"/>
  <c r="AS123" i="5"/>
  <c r="AT123" i="5"/>
  <c r="AU123" i="5"/>
  <c r="F122" i="5"/>
  <c r="H122" i="5"/>
  <c r="J122" i="5"/>
  <c r="R122" i="5" s="1"/>
  <c r="O122" i="5"/>
  <c r="S122" i="5"/>
  <c r="T122" i="5"/>
  <c r="U122" i="5"/>
  <c r="V122" i="5"/>
  <c r="W122" i="5"/>
  <c r="X122" i="5"/>
  <c r="Y122" i="5"/>
  <c r="Z122" i="5"/>
  <c r="AA122" i="5"/>
  <c r="AB122" i="5"/>
  <c r="AC122" i="5"/>
  <c r="AD122" i="5"/>
  <c r="AE122" i="5"/>
  <c r="AF122" i="5"/>
  <c r="AG122" i="5"/>
  <c r="AH122" i="5"/>
  <c r="AI122" i="5"/>
  <c r="AJ122" i="5"/>
  <c r="AK122" i="5"/>
  <c r="AL122" i="5"/>
  <c r="AM122" i="5"/>
  <c r="AN122" i="5"/>
  <c r="AO122" i="5"/>
  <c r="AP122" i="5"/>
  <c r="AQ122" i="5"/>
  <c r="AR122" i="5"/>
  <c r="AS122" i="5"/>
  <c r="AT122" i="5"/>
  <c r="AU122" i="5"/>
  <c r="F121" i="5"/>
  <c r="H121" i="5"/>
  <c r="J121" i="5"/>
  <c r="R121" i="5" s="1"/>
  <c r="O121" i="5"/>
  <c r="S121" i="5"/>
  <c r="T121" i="5"/>
  <c r="U121" i="5"/>
  <c r="V121" i="5"/>
  <c r="W121" i="5"/>
  <c r="X121" i="5"/>
  <c r="Y121" i="5"/>
  <c r="Z121" i="5"/>
  <c r="AA121" i="5"/>
  <c r="AB121" i="5"/>
  <c r="AC121" i="5"/>
  <c r="AD121" i="5"/>
  <c r="AE121" i="5"/>
  <c r="AF121" i="5"/>
  <c r="AG121" i="5"/>
  <c r="AH121" i="5"/>
  <c r="AI121" i="5"/>
  <c r="AJ121" i="5"/>
  <c r="AK121" i="5"/>
  <c r="AL121" i="5"/>
  <c r="AM121" i="5"/>
  <c r="AN121" i="5"/>
  <c r="AO121" i="5"/>
  <c r="AP121" i="5"/>
  <c r="AQ121" i="5"/>
  <c r="AR121" i="5"/>
  <c r="AS121" i="5"/>
  <c r="AT121" i="5"/>
  <c r="AU121" i="5"/>
  <c r="F120" i="5"/>
  <c r="H120" i="5"/>
  <c r="J120" i="5"/>
  <c r="R120" i="5" s="1"/>
  <c r="O120" i="5"/>
  <c r="S120" i="5"/>
  <c r="T120" i="5"/>
  <c r="U120" i="5"/>
  <c r="V120" i="5"/>
  <c r="W120" i="5"/>
  <c r="X120" i="5"/>
  <c r="Y120" i="5"/>
  <c r="Z120" i="5"/>
  <c r="AA120" i="5"/>
  <c r="AB120" i="5"/>
  <c r="AC120" i="5"/>
  <c r="AD120" i="5"/>
  <c r="AE120" i="5"/>
  <c r="AF120" i="5"/>
  <c r="AG120" i="5"/>
  <c r="AH120" i="5"/>
  <c r="AI120" i="5"/>
  <c r="AJ120" i="5"/>
  <c r="AK120" i="5"/>
  <c r="AL120" i="5"/>
  <c r="AM120" i="5"/>
  <c r="AN120" i="5"/>
  <c r="AO120" i="5"/>
  <c r="AP120" i="5"/>
  <c r="AQ120" i="5"/>
  <c r="AR120" i="5"/>
  <c r="AS120" i="5"/>
  <c r="AT120" i="5"/>
  <c r="AU120" i="5"/>
  <c r="F119" i="5"/>
  <c r="H119" i="5"/>
  <c r="J119" i="5"/>
  <c r="R119" i="5" s="1"/>
  <c r="O119" i="5"/>
  <c r="S119" i="5"/>
  <c r="T119" i="5"/>
  <c r="U119" i="5"/>
  <c r="V119" i="5"/>
  <c r="W119" i="5"/>
  <c r="X119" i="5"/>
  <c r="Y119" i="5"/>
  <c r="Z119" i="5"/>
  <c r="AA119" i="5"/>
  <c r="AB119" i="5"/>
  <c r="AC119" i="5"/>
  <c r="AD119" i="5"/>
  <c r="AE119" i="5"/>
  <c r="AF119" i="5"/>
  <c r="AG119" i="5"/>
  <c r="AH119" i="5"/>
  <c r="AI119" i="5"/>
  <c r="AJ119" i="5"/>
  <c r="AK119" i="5"/>
  <c r="AL119" i="5"/>
  <c r="AM119" i="5"/>
  <c r="AN119" i="5"/>
  <c r="AO119" i="5"/>
  <c r="AP119" i="5"/>
  <c r="AQ119" i="5"/>
  <c r="AR119" i="5"/>
  <c r="AS119" i="5"/>
  <c r="AT119" i="5"/>
  <c r="AU119" i="5"/>
  <c r="H118" i="5"/>
  <c r="J118" i="5"/>
  <c r="O118" i="5"/>
  <c r="S118" i="5"/>
  <c r="T118" i="5"/>
  <c r="U118" i="5"/>
  <c r="V118" i="5"/>
  <c r="W118" i="5"/>
  <c r="X118" i="5"/>
  <c r="Y118" i="5"/>
  <c r="Z118" i="5"/>
  <c r="AA118" i="5"/>
  <c r="AB118" i="5"/>
  <c r="AC118" i="5"/>
  <c r="AD118" i="5"/>
  <c r="AE118" i="5"/>
  <c r="AF118" i="5"/>
  <c r="AG118" i="5"/>
  <c r="AH118" i="5"/>
  <c r="AI118" i="5"/>
  <c r="AJ118" i="5"/>
  <c r="AK118" i="5"/>
  <c r="AL118" i="5"/>
  <c r="AM118" i="5"/>
  <c r="AN118" i="5"/>
  <c r="AO118" i="5"/>
  <c r="AP118" i="5"/>
  <c r="AQ118" i="5"/>
  <c r="AR118" i="5"/>
  <c r="AS118" i="5"/>
  <c r="AT118" i="5"/>
  <c r="AU118" i="5"/>
  <c r="AV116" i="5"/>
  <c r="AU43" i="6" s="1"/>
  <c r="AW116" i="5"/>
  <c r="AX116" i="5"/>
  <c r="AY116" i="5"/>
  <c r="F104" i="5"/>
  <c r="J104" i="5"/>
  <c r="R104" i="5" s="1"/>
  <c r="O104" i="5"/>
  <c r="S104" i="5"/>
  <c r="T104" i="5"/>
  <c r="U104" i="5"/>
  <c r="V104" i="5"/>
  <c r="W104" i="5"/>
  <c r="X104" i="5"/>
  <c r="Y104" i="5"/>
  <c r="Z104" i="5"/>
  <c r="AA104" i="5"/>
  <c r="AB104" i="5"/>
  <c r="AC104" i="5"/>
  <c r="AD104" i="5"/>
  <c r="AE104" i="5"/>
  <c r="AF104" i="5"/>
  <c r="AG104" i="5"/>
  <c r="AH104" i="5"/>
  <c r="AI104" i="5"/>
  <c r="AJ104" i="5"/>
  <c r="AK104" i="5"/>
  <c r="AL104" i="5"/>
  <c r="AM104" i="5"/>
  <c r="AN104" i="5"/>
  <c r="AO104" i="5"/>
  <c r="AP104" i="5"/>
  <c r="AQ104" i="5"/>
  <c r="AR104" i="5"/>
  <c r="AS104" i="5"/>
  <c r="AT104" i="5"/>
  <c r="AU104" i="5"/>
  <c r="F103" i="5"/>
  <c r="J103" i="5"/>
  <c r="R103" i="5" s="1"/>
  <c r="O103" i="5"/>
  <c r="S103" i="5"/>
  <c r="T103" i="5"/>
  <c r="U103" i="5"/>
  <c r="V103" i="5"/>
  <c r="W103" i="5"/>
  <c r="X103" i="5"/>
  <c r="Y103" i="5"/>
  <c r="Z103" i="5"/>
  <c r="AA103" i="5"/>
  <c r="AB103" i="5"/>
  <c r="AC103" i="5"/>
  <c r="AD103" i="5"/>
  <c r="AE103" i="5"/>
  <c r="AF103" i="5"/>
  <c r="AG103" i="5"/>
  <c r="AH103" i="5"/>
  <c r="AI103" i="5"/>
  <c r="AJ103" i="5"/>
  <c r="AK103" i="5"/>
  <c r="AL103" i="5"/>
  <c r="AM103" i="5"/>
  <c r="AN103" i="5"/>
  <c r="AO103" i="5"/>
  <c r="AP103" i="5"/>
  <c r="AQ103" i="5"/>
  <c r="AR103" i="5"/>
  <c r="AS103" i="5"/>
  <c r="AT103" i="5"/>
  <c r="AU103" i="5"/>
  <c r="F102" i="5"/>
  <c r="J102" i="5"/>
  <c r="R102" i="5" s="1"/>
  <c r="O102" i="5"/>
  <c r="S102" i="5"/>
  <c r="T102" i="5"/>
  <c r="U102" i="5"/>
  <c r="V102" i="5"/>
  <c r="W102" i="5"/>
  <c r="X102" i="5"/>
  <c r="Y102" i="5"/>
  <c r="Z102" i="5"/>
  <c r="AA102" i="5"/>
  <c r="AB102" i="5"/>
  <c r="AC102" i="5"/>
  <c r="AD102" i="5"/>
  <c r="AE102" i="5"/>
  <c r="AF102" i="5"/>
  <c r="AG102" i="5"/>
  <c r="AH102" i="5"/>
  <c r="AI102" i="5"/>
  <c r="AJ102" i="5"/>
  <c r="AK102" i="5"/>
  <c r="AL102" i="5"/>
  <c r="AM102" i="5"/>
  <c r="AN102" i="5"/>
  <c r="AO102" i="5"/>
  <c r="AP102" i="5"/>
  <c r="AQ102" i="5"/>
  <c r="AR102" i="5"/>
  <c r="AS102" i="5"/>
  <c r="AT102" i="5"/>
  <c r="AU102" i="5"/>
  <c r="AV100" i="5"/>
  <c r="AU42" i="6" s="1"/>
  <c r="AW100" i="5"/>
  <c r="AX100" i="5"/>
  <c r="AY100" i="5"/>
  <c r="F88" i="5"/>
  <c r="H88" i="5"/>
  <c r="J88" i="5"/>
  <c r="R88" i="5" s="1"/>
  <c r="O88" i="5"/>
  <c r="S88" i="5"/>
  <c r="T88" i="5"/>
  <c r="U88" i="5"/>
  <c r="V88" i="5"/>
  <c r="W88" i="5"/>
  <c r="X88" i="5"/>
  <c r="Y88" i="5"/>
  <c r="Z88" i="5"/>
  <c r="AA88" i="5"/>
  <c r="AB88" i="5"/>
  <c r="AC88" i="5"/>
  <c r="AD88" i="5"/>
  <c r="AE88" i="5"/>
  <c r="AF88" i="5"/>
  <c r="AG88" i="5"/>
  <c r="AH88" i="5"/>
  <c r="AI88" i="5"/>
  <c r="AJ88" i="5"/>
  <c r="AK88" i="5"/>
  <c r="AL88" i="5"/>
  <c r="AM88" i="5"/>
  <c r="AN88" i="5"/>
  <c r="AO88" i="5"/>
  <c r="AP88" i="5"/>
  <c r="AQ88" i="5"/>
  <c r="AR88" i="5"/>
  <c r="AS88" i="5"/>
  <c r="AT88" i="5"/>
  <c r="AU88" i="5"/>
  <c r="F87" i="5"/>
  <c r="H87" i="5"/>
  <c r="J87" i="5"/>
  <c r="R87" i="5" s="1"/>
  <c r="O87" i="5"/>
  <c r="S87" i="5"/>
  <c r="T87" i="5"/>
  <c r="U87" i="5"/>
  <c r="V87" i="5"/>
  <c r="W87" i="5"/>
  <c r="X87" i="5"/>
  <c r="Y87" i="5"/>
  <c r="Z87" i="5"/>
  <c r="AA87" i="5"/>
  <c r="AB87" i="5"/>
  <c r="AC87" i="5"/>
  <c r="AD87" i="5"/>
  <c r="AE87" i="5"/>
  <c r="AF87" i="5"/>
  <c r="AG87" i="5"/>
  <c r="AH87" i="5"/>
  <c r="AI87" i="5"/>
  <c r="AJ87" i="5"/>
  <c r="AK87" i="5"/>
  <c r="AL87" i="5"/>
  <c r="AM87" i="5"/>
  <c r="AN87" i="5"/>
  <c r="AO87" i="5"/>
  <c r="AP87" i="5"/>
  <c r="AQ87" i="5"/>
  <c r="AR87" i="5"/>
  <c r="AS87" i="5"/>
  <c r="AT87" i="5"/>
  <c r="AU87" i="5"/>
  <c r="F86" i="5"/>
  <c r="H86" i="5"/>
  <c r="J86" i="5"/>
  <c r="R86" i="5" s="1"/>
  <c r="O86" i="5"/>
  <c r="S86" i="5"/>
  <c r="T86" i="5"/>
  <c r="U86" i="5"/>
  <c r="V86" i="5"/>
  <c r="W86" i="5"/>
  <c r="X86" i="5"/>
  <c r="Y86" i="5"/>
  <c r="Z86" i="5"/>
  <c r="AA86" i="5"/>
  <c r="AB86" i="5"/>
  <c r="AC86" i="5"/>
  <c r="AD86" i="5"/>
  <c r="AE86" i="5"/>
  <c r="AF86" i="5"/>
  <c r="AG86" i="5"/>
  <c r="AH86" i="5"/>
  <c r="AI86" i="5"/>
  <c r="AJ86" i="5"/>
  <c r="AK86" i="5"/>
  <c r="AL86" i="5"/>
  <c r="AM86" i="5"/>
  <c r="AN86" i="5"/>
  <c r="AO86" i="5"/>
  <c r="AP86" i="5"/>
  <c r="AQ86" i="5"/>
  <c r="AR86" i="5"/>
  <c r="AS86" i="5"/>
  <c r="AT86" i="5"/>
  <c r="AU86" i="5"/>
  <c r="AV84" i="5"/>
  <c r="AU41" i="6" s="1"/>
  <c r="AW84" i="5"/>
  <c r="AX84" i="5"/>
  <c r="AY84" i="5"/>
  <c r="F72" i="5"/>
  <c r="H72" i="5"/>
  <c r="J72" i="5"/>
  <c r="R72" i="5" s="1"/>
  <c r="O72" i="5"/>
  <c r="S72" i="5"/>
  <c r="T72" i="5"/>
  <c r="U72" i="5"/>
  <c r="V72" i="5"/>
  <c r="W72" i="5"/>
  <c r="X72" i="5"/>
  <c r="Y72" i="5"/>
  <c r="Z72" i="5"/>
  <c r="AA72" i="5"/>
  <c r="AB72" i="5"/>
  <c r="AC72" i="5"/>
  <c r="AD72" i="5"/>
  <c r="AE72" i="5"/>
  <c r="AF72" i="5"/>
  <c r="AG72" i="5"/>
  <c r="AH72" i="5"/>
  <c r="AI72" i="5"/>
  <c r="AJ72" i="5"/>
  <c r="AK72" i="5"/>
  <c r="AL72" i="5"/>
  <c r="AM72" i="5"/>
  <c r="AN72" i="5"/>
  <c r="AO72" i="5"/>
  <c r="AP72" i="5"/>
  <c r="AQ72" i="5"/>
  <c r="AR72" i="5"/>
  <c r="AS72" i="5"/>
  <c r="AT72" i="5"/>
  <c r="AU72" i="5"/>
  <c r="F71" i="5"/>
  <c r="H71" i="5"/>
  <c r="J71" i="5"/>
  <c r="R71" i="5" s="1"/>
  <c r="O71" i="5"/>
  <c r="S71" i="5"/>
  <c r="T71" i="5"/>
  <c r="U71" i="5"/>
  <c r="V71" i="5"/>
  <c r="W71" i="5"/>
  <c r="X71" i="5"/>
  <c r="Y71" i="5"/>
  <c r="Z71" i="5"/>
  <c r="AA71" i="5"/>
  <c r="AB71" i="5"/>
  <c r="AC71" i="5"/>
  <c r="AD71" i="5"/>
  <c r="AE71" i="5"/>
  <c r="AF71" i="5"/>
  <c r="AG71" i="5"/>
  <c r="AH71" i="5"/>
  <c r="AI71" i="5"/>
  <c r="AJ71" i="5"/>
  <c r="AK71" i="5"/>
  <c r="AL71" i="5"/>
  <c r="AM71" i="5"/>
  <c r="AN71" i="5"/>
  <c r="AO71" i="5"/>
  <c r="AP71" i="5"/>
  <c r="AQ71" i="5"/>
  <c r="AR71" i="5"/>
  <c r="AS71" i="5"/>
  <c r="AT71" i="5"/>
  <c r="AU71" i="5"/>
  <c r="F70" i="5"/>
  <c r="H70" i="5"/>
  <c r="J70" i="5"/>
  <c r="R70" i="5" s="1"/>
  <c r="R84" i="5" s="1"/>
  <c r="Q41" i="6" s="1"/>
  <c r="O70" i="5"/>
  <c r="S70" i="5"/>
  <c r="T70" i="5"/>
  <c r="U70" i="5"/>
  <c r="V70" i="5"/>
  <c r="W70" i="5"/>
  <c r="X70" i="5"/>
  <c r="Y70" i="5"/>
  <c r="Y84" i="5" s="1"/>
  <c r="X41" i="6" s="1"/>
  <c r="Z70" i="5"/>
  <c r="AA70" i="5"/>
  <c r="AB70" i="5"/>
  <c r="AC70" i="5"/>
  <c r="AD70" i="5"/>
  <c r="AE70" i="5"/>
  <c r="AF70" i="5"/>
  <c r="AG70" i="5"/>
  <c r="AH70" i="5"/>
  <c r="AI70" i="5"/>
  <c r="AJ70" i="5"/>
  <c r="AK70" i="5"/>
  <c r="AL70" i="5"/>
  <c r="AM70" i="5"/>
  <c r="AN70" i="5"/>
  <c r="AO70" i="5"/>
  <c r="AP70" i="5"/>
  <c r="AQ70" i="5"/>
  <c r="AR70" i="5"/>
  <c r="AS70" i="5"/>
  <c r="AT70" i="5"/>
  <c r="AU70" i="5"/>
  <c r="AV68" i="5"/>
  <c r="AU40" i="6" s="1"/>
  <c r="AW68" i="5"/>
  <c r="AX68" i="5"/>
  <c r="AY68" i="5"/>
  <c r="F55" i="5"/>
  <c r="H55" i="5"/>
  <c r="J55" i="5"/>
  <c r="O55" i="5"/>
  <c r="R55" i="5"/>
  <c r="S55" i="5"/>
  <c r="T55" i="5"/>
  <c r="U55" i="5"/>
  <c r="V55" i="5"/>
  <c r="W55" i="5"/>
  <c r="X55" i="5"/>
  <c r="Y55" i="5"/>
  <c r="Z55" i="5"/>
  <c r="AA55" i="5"/>
  <c r="AB55" i="5"/>
  <c r="AC55" i="5"/>
  <c r="AD55" i="5"/>
  <c r="AE55" i="5"/>
  <c r="AF55" i="5"/>
  <c r="AH55" i="5"/>
  <c r="AI55" i="5"/>
  <c r="AJ55" i="5"/>
  <c r="AK55" i="5"/>
  <c r="AL55" i="5"/>
  <c r="AM55" i="5"/>
  <c r="AN55" i="5"/>
  <c r="AO55" i="5"/>
  <c r="AP55" i="5"/>
  <c r="AQ55" i="5"/>
  <c r="AR55" i="5"/>
  <c r="AS55" i="5"/>
  <c r="AT55" i="5"/>
  <c r="AU55" i="5"/>
  <c r="F54" i="5"/>
  <c r="H54" i="5"/>
  <c r="H68" i="5" s="1"/>
  <c r="F40" i="6" s="1"/>
  <c r="G40" i="6" s="1"/>
  <c r="J54" i="5"/>
  <c r="J68" i="5" s="1"/>
  <c r="O54" i="5"/>
  <c r="R54" i="5"/>
  <c r="S54" i="5"/>
  <c r="T54" i="5"/>
  <c r="T68" i="5" s="1"/>
  <c r="S40" i="6" s="1"/>
  <c r="U54" i="5"/>
  <c r="V54" i="5"/>
  <c r="W54" i="5"/>
  <c r="X54" i="5"/>
  <c r="X68" i="5" s="1"/>
  <c r="W40" i="6" s="1"/>
  <c r="Y54" i="5"/>
  <c r="Z54" i="5"/>
  <c r="AA54" i="5"/>
  <c r="AB54" i="5"/>
  <c r="AB68" i="5" s="1"/>
  <c r="AA40" i="6" s="1"/>
  <c r="AC54" i="5"/>
  <c r="AD54" i="5"/>
  <c r="AE54" i="5"/>
  <c r="AF54" i="5"/>
  <c r="AF68" i="5" s="1"/>
  <c r="AE40" i="6" s="1"/>
  <c r="AH54" i="5"/>
  <c r="AI54" i="5"/>
  <c r="AJ54" i="5"/>
  <c r="AK54" i="5"/>
  <c r="AK68" i="5" s="1"/>
  <c r="AJ40" i="6" s="1"/>
  <c r="AL54" i="5"/>
  <c r="AM54" i="5"/>
  <c r="AN54" i="5"/>
  <c r="AO54" i="5"/>
  <c r="AO68" i="5" s="1"/>
  <c r="AN40" i="6" s="1"/>
  <c r="AP54" i="5"/>
  <c r="AQ54" i="5"/>
  <c r="AR54" i="5"/>
  <c r="AS54" i="5"/>
  <c r="AS68" i="5" s="1"/>
  <c r="AR40" i="6" s="1"/>
  <c r="AT54" i="5"/>
  <c r="AU54" i="5"/>
  <c r="AV52" i="5"/>
  <c r="AU39" i="6" s="1"/>
  <c r="AW52" i="5"/>
  <c r="AX52" i="5"/>
  <c r="AY52" i="5"/>
  <c r="F37" i="5"/>
  <c r="H37" i="5"/>
  <c r="J37" i="5"/>
  <c r="O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7" i="5"/>
  <c r="AG37" i="5"/>
  <c r="AH37" i="5"/>
  <c r="AI37" i="5"/>
  <c r="AJ37" i="5"/>
  <c r="AK37" i="5"/>
  <c r="AL37" i="5"/>
  <c r="AM37" i="5"/>
  <c r="AN37" i="5"/>
  <c r="AO37" i="5"/>
  <c r="AP37" i="5"/>
  <c r="AQ37" i="5"/>
  <c r="AR37" i="5"/>
  <c r="AS37" i="5"/>
  <c r="AT37" i="5"/>
  <c r="AU37" i="5"/>
  <c r="F36" i="5"/>
  <c r="H36" i="5"/>
  <c r="J36" i="5"/>
  <c r="R36" i="5" s="1"/>
  <c r="O36" i="5"/>
  <c r="S36" i="5"/>
  <c r="T36" i="5"/>
  <c r="U36" i="5"/>
  <c r="V36" i="5"/>
  <c r="W36" i="5"/>
  <c r="X36" i="5"/>
  <c r="Y36" i="5"/>
  <c r="Z36" i="5"/>
  <c r="AA36" i="5"/>
  <c r="AB36" i="5"/>
  <c r="AC36" i="5"/>
  <c r="AD36" i="5"/>
  <c r="AE36" i="5"/>
  <c r="AF36" i="5"/>
  <c r="AG36" i="5"/>
  <c r="AH36" i="5"/>
  <c r="AI36" i="5"/>
  <c r="AJ36" i="5"/>
  <c r="AK36" i="5"/>
  <c r="AL36" i="5"/>
  <c r="AM36" i="5"/>
  <c r="AN36" i="5"/>
  <c r="AO36" i="5"/>
  <c r="AP36" i="5"/>
  <c r="AQ36" i="5"/>
  <c r="AR36" i="5"/>
  <c r="AS36" i="5"/>
  <c r="AT36" i="5"/>
  <c r="AU36" i="5"/>
  <c r="F35" i="5"/>
  <c r="H35" i="5"/>
  <c r="J35" i="5"/>
  <c r="R35" i="5" s="1"/>
  <c r="O35" i="5"/>
  <c r="S35" i="5"/>
  <c r="T35" i="5"/>
  <c r="U35" i="5"/>
  <c r="V35" i="5"/>
  <c r="W35" i="5"/>
  <c r="X35" i="5"/>
  <c r="Y35" i="5"/>
  <c r="Z35" i="5"/>
  <c r="AA35" i="5"/>
  <c r="AB35" i="5"/>
  <c r="AC35" i="5"/>
  <c r="AD35" i="5"/>
  <c r="AE35" i="5"/>
  <c r="AF35" i="5"/>
  <c r="AG35" i="5"/>
  <c r="AH35" i="5"/>
  <c r="AI35" i="5"/>
  <c r="AJ35" i="5"/>
  <c r="AK35" i="5"/>
  <c r="AL35" i="5"/>
  <c r="AM35" i="5"/>
  <c r="AN35" i="5"/>
  <c r="AO35" i="5"/>
  <c r="AP35" i="5"/>
  <c r="AQ35" i="5"/>
  <c r="AR35" i="5"/>
  <c r="AS35" i="5"/>
  <c r="AT35" i="5"/>
  <c r="AU35" i="5"/>
  <c r="F34" i="5"/>
  <c r="H34" i="5"/>
  <c r="J34" i="5"/>
  <c r="R34" i="5" s="1"/>
  <c r="O34" i="5"/>
  <c r="S34" i="5"/>
  <c r="T34" i="5"/>
  <c r="U34" i="5"/>
  <c r="V34" i="5"/>
  <c r="W34" i="5"/>
  <c r="X34" i="5"/>
  <c r="Y34" i="5"/>
  <c r="Z34" i="5"/>
  <c r="AA34" i="5"/>
  <c r="AB34" i="5"/>
  <c r="AC34" i="5"/>
  <c r="AD34" i="5"/>
  <c r="AE34" i="5"/>
  <c r="AF34" i="5"/>
  <c r="AG34" i="5"/>
  <c r="AH34" i="5"/>
  <c r="AI34" i="5"/>
  <c r="AJ34" i="5"/>
  <c r="AK34" i="5"/>
  <c r="AL34" i="5"/>
  <c r="AM34" i="5"/>
  <c r="AN34" i="5"/>
  <c r="AO34" i="5"/>
  <c r="AP34" i="5"/>
  <c r="AQ34" i="5"/>
  <c r="AR34" i="5"/>
  <c r="AS34" i="5"/>
  <c r="AT34" i="5"/>
  <c r="AU34" i="5"/>
  <c r="F33" i="5"/>
  <c r="H33" i="5"/>
  <c r="J33" i="5"/>
  <c r="R33" i="5" s="1"/>
  <c r="O33" i="5"/>
  <c r="S33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AG33" i="5"/>
  <c r="AH33" i="5"/>
  <c r="AI33" i="5"/>
  <c r="AJ33" i="5"/>
  <c r="AK33" i="5"/>
  <c r="AL33" i="5"/>
  <c r="AM33" i="5"/>
  <c r="AN33" i="5"/>
  <c r="AO33" i="5"/>
  <c r="AP33" i="5"/>
  <c r="AQ33" i="5"/>
  <c r="AR33" i="5"/>
  <c r="AS33" i="5"/>
  <c r="AT33" i="5"/>
  <c r="AU33" i="5"/>
  <c r="F32" i="5"/>
  <c r="H32" i="5"/>
  <c r="J32" i="5"/>
  <c r="R32" i="5" s="1"/>
  <c r="O32" i="5"/>
  <c r="S32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AH32" i="5"/>
  <c r="AI32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F31" i="5"/>
  <c r="H31" i="5"/>
  <c r="J31" i="5"/>
  <c r="R31" i="5" s="1"/>
  <c r="O31" i="5"/>
  <c r="S31" i="5"/>
  <c r="T31" i="5"/>
  <c r="U31" i="5"/>
  <c r="V31" i="5"/>
  <c r="W31" i="5"/>
  <c r="X31" i="5"/>
  <c r="Y31" i="5"/>
  <c r="Z31" i="5"/>
  <c r="AA31" i="5"/>
  <c r="AB31" i="5"/>
  <c r="AC31" i="5"/>
  <c r="AD31" i="5"/>
  <c r="AE31" i="5"/>
  <c r="AF31" i="5"/>
  <c r="AG31" i="5"/>
  <c r="AH31" i="5"/>
  <c r="AI31" i="5"/>
  <c r="AJ31" i="5"/>
  <c r="AK31" i="5"/>
  <c r="AL31" i="5"/>
  <c r="AM31" i="5"/>
  <c r="AN31" i="5"/>
  <c r="AO31" i="5"/>
  <c r="AP31" i="5"/>
  <c r="AQ31" i="5"/>
  <c r="AR31" i="5"/>
  <c r="AS31" i="5"/>
  <c r="AT31" i="5"/>
  <c r="AU31" i="5"/>
  <c r="F30" i="5"/>
  <c r="H30" i="5"/>
  <c r="J30" i="5"/>
  <c r="R30" i="5" s="1"/>
  <c r="O30" i="5"/>
  <c r="S30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AG30" i="5"/>
  <c r="AH30" i="5"/>
  <c r="AI30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F29" i="5"/>
  <c r="H29" i="5"/>
  <c r="J29" i="5"/>
  <c r="R29" i="5" s="1"/>
  <c r="O29" i="5"/>
  <c r="S29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AG29" i="5"/>
  <c r="AH29" i="5"/>
  <c r="AI29" i="5"/>
  <c r="AJ29" i="5"/>
  <c r="AK29" i="5"/>
  <c r="AL29" i="5"/>
  <c r="AM29" i="5"/>
  <c r="AN29" i="5"/>
  <c r="AO29" i="5"/>
  <c r="AP29" i="5"/>
  <c r="AQ29" i="5"/>
  <c r="AR29" i="5"/>
  <c r="AS29" i="5"/>
  <c r="AT29" i="5"/>
  <c r="AU29" i="5"/>
  <c r="F28" i="5"/>
  <c r="H28" i="5"/>
  <c r="J28" i="5"/>
  <c r="R28" i="5" s="1"/>
  <c r="O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F27" i="5"/>
  <c r="H27" i="5"/>
  <c r="J27" i="5"/>
  <c r="R27" i="5" s="1"/>
  <c r="O27" i="5"/>
  <c r="S27" i="5"/>
  <c r="T27" i="5"/>
  <c r="U27" i="5"/>
  <c r="V27" i="5"/>
  <c r="W27" i="5"/>
  <c r="X27" i="5"/>
  <c r="Y27" i="5"/>
  <c r="Z27" i="5"/>
  <c r="AA27" i="5"/>
  <c r="AB27" i="5"/>
  <c r="AC27" i="5"/>
  <c r="AD27" i="5"/>
  <c r="AE27" i="5"/>
  <c r="AF27" i="5"/>
  <c r="AG27" i="5"/>
  <c r="AH27" i="5"/>
  <c r="AI27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F26" i="5"/>
  <c r="H26" i="5"/>
  <c r="J26" i="5"/>
  <c r="R26" i="5" s="1"/>
  <c r="O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F25" i="5"/>
  <c r="H25" i="5"/>
  <c r="J25" i="5"/>
  <c r="R25" i="5" s="1"/>
  <c r="O25" i="5"/>
  <c r="S25" i="5"/>
  <c r="T25" i="5"/>
  <c r="U25" i="5"/>
  <c r="V25" i="5"/>
  <c r="W25" i="5"/>
  <c r="X25" i="5"/>
  <c r="Y25" i="5"/>
  <c r="Z25" i="5"/>
  <c r="AA25" i="5"/>
  <c r="AB25" i="5"/>
  <c r="AC25" i="5"/>
  <c r="AD25" i="5"/>
  <c r="AE25" i="5"/>
  <c r="AF25" i="5"/>
  <c r="AG25" i="5"/>
  <c r="AH25" i="5"/>
  <c r="AI25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F24" i="5"/>
  <c r="J24" i="5"/>
  <c r="R24" i="5" s="1"/>
  <c r="O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F23" i="5"/>
  <c r="H23" i="5"/>
  <c r="J23" i="5"/>
  <c r="R23" i="5" s="1"/>
  <c r="O23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F22" i="5"/>
  <c r="H22" i="5"/>
  <c r="J22" i="5"/>
  <c r="R22" i="5" s="1"/>
  <c r="O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0" i="5"/>
  <c r="AU38" i="6" s="1"/>
  <c r="AW20" i="5"/>
  <c r="AX20" i="5"/>
  <c r="AY20" i="5"/>
  <c r="F18" i="5"/>
  <c r="H18" i="5"/>
  <c r="J18" i="5"/>
  <c r="R18" i="5" s="1"/>
  <c r="O18" i="5"/>
  <c r="S18" i="5"/>
  <c r="T18" i="5"/>
  <c r="U18" i="5"/>
  <c r="V18" i="5"/>
  <c r="W18" i="5"/>
  <c r="X18" i="5"/>
  <c r="Y18" i="5"/>
  <c r="Z18" i="5"/>
  <c r="AA18" i="5"/>
  <c r="AB18" i="5"/>
  <c r="AC18" i="5"/>
  <c r="AD18" i="5"/>
  <c r="AE18" i="5"/>
  <c r="AF18" i="5"/>
  <c r="AG18" i="5"/>
  <c r="AH18" i="5"/>
  <c r="AI18" i="5"/>
  <c r="AJ18" i="5"/>
  <c r="AK18" i="5"/>
  <c r="AL18" i="5"/>
  <c r="AM18" i="5"/>
  <c r="AN18" i="5"/>
  <c r="AO18" i="5"/>
  <c r="AP18" i="5"/>
  <c r="AQ18" i="5"/>
  <c r="AR18" i="5"/>
  <c r="AS18" i="5"/>
  <c r="AT18" i="5"/>
  <c r="AU18" i="5"/>
  <c r="F17" i="5"/>
  <c r="H17" i="5"/>
  <c r="J17" i="5"/>
  <c r="R17" i="5" s="1"/>
  <c r="O17" i="5"/>
  <c r="S17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AG17" i="5"/>
  <c r="AH17" i="5"/>
  <c r="AI17" i="5"/>
  <c r="AJ17" i="5"/>
  <c r="AK17" i="5"/>
  <c r="AL17" i="5"/>
  <c r="AM17" i="5"/>
  <c r="AN17" i="5"/>
  <c r="AO17" i="5"/>
  <c r="AP17" i="5"/>
  <c r="AQ17" i="5"/>
  <c r="AR17" i="5"/>
  <c r="AS17" i="5"/>
  <c r="AT17" i="5"/>
  <c r="AU17" i="5"/>
  <c r="F16" i="5"/>
  <c r="H16" i="5"/>
  <c r="J16" i="5"/>
  <c r="O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AL16" i="5"/>
  <c r="AM16" i="5"/>
  <c r="AN16" i="5"/>
  <c r="AO16" i="5"/>
  <c r="AP16" i="5"/>
  <c r="AQ16" i="5"/>
  <c r="AR16" i="5"/>
  <c r="AS16" i="5"/>
  <c r="AT16" i="5"/>
  <c r="AU16" i="5"/>
  <c r="F15" i="5"/>
  <c r="H15" i="5"/>
  <c r="J15" i="5"/>
  <c r="R15" i="5" s="1"/>
  <c r="O15" i="5"/>
  <c r="S15" i="5"/>
  <c r="T15" i="5"/>
  <c r="U15" i="5"/>
  <c r="V15" i="5"/>
  <c r="W15" i="5"/>
  <c r="X15" i="5"/>
  <c r="Y15" i="5"/>
  <c r="Z15" i="5"/>
  <c r="AA15" i="5"/>
  <c r="AB15" i="5"/>
  <c r="AC15" i="5"/>
  <c r="AD15" i="5"/>
  <c r="AE15" i="5"/>
  <c r="AF15" i="5"/>
  <c r="AG15" i="5"/>
  <c r="AH15" i="5"/>
  <c r="AI15" i="5"/>
  <c r="AJ15" i="5"/>
  <c r="AK15" i="5"/>
  <c r="AL15" i="5"/>
  <c r="AM15" i="5"/>
  <c r="AN15" i="5"/>
  <c r="AO15" i="5"/>
  <c r="AP15" i="5"/>
  <c r="AQ15" i="5"/>
  <c r="AR15" i="5"/>
  <c r="AS15" i="5"/>
  <c r="AT15" i="5"/>
  <c r="AU15" i="5"/>
  <c r="F14" i="5"/>
  <c r="H14" i="5"/>
  <c r="J14" i="5"/>
  <c r="R14" i="5" s="1"/>
  <c r="O14" i="5"/>
  <c r="S14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AQ14" i="5"/>
  <c r="AR14" i="5"/>
  <c r="AS14" i="5"/>
  <c r="AT14" i="5"/>
  <c r="AU14" i="5"/>
  <c r="F13" i="5"/>
  <c r="H13" i="5"/>
  <c r="J13" i="5"/>
  <c r="R13" i="5" s="1"/>
  <c r="O13" i="5"/>
  <c r="S13" i="5"/>
  <c r="T13" i="5"/>
  <c r="U13" i="5"/>
  <c r="V13" i="5"/>
  <c r="W13" i="5"/>
  <c r="X13" i="5"/>
  <c r="Y13" i="5"/>
  <c r="Z13" i="5"/>
  <c r="AA13" i="5"/>
  <c r="AB13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AO13" i="5"/>
  <c r="AP13" i="5"/>
  <c r="AQ13" i="5"/>
  <c r="AR13" i="5"/>
  <c r="AS13" i="5"/>
  <c r="AT13" i="5"/>
  <c r="AU13" i="5"/>
  <c r="F12" i="5"/>
  <c r="H12" i="5"/>
  <c r="J12" i="5"/>
  <c r="R12" i="5" s="1"/>
  <c r="O12" i="5"/>
  <c r="S12" i="5"/>
  <c r="T12" i="5"/>
  <c r="U12" i="5"/>
  <c r="V12" i="5"/>
  <c r="W12" i="5"/>
  <c r="X12" i="5"/>
  <c r="Y12" i="5"/>
  <c r="Z12" i="5"/>
  <c r="AA12" i="5"/>
  <c r="AB12" i="5"/>
  <c r="AC12" i="5"/>
  <c r="AD12" i="5"/>
  <c r="AE12" i="5"/>
  <c r="AF12" i="5"/>
  <c r="AG12" i="5"/>
  <c r="AH12" i="5"/>
  <c r="AI12" i="5"/>
  <c r="AJ12" i="5"/>
  <c r="AK12" i="5"/>
  <c r="AL12" i="5"/>
  <c r="AM12" i="5"/>
  <c r="AN12" i="5"/>
  <c r="AO12" i="5"/>
  <c r="AP12" i="5"/>
  <c r="AQ12" i="5"/>
  <c r="AR12" i="5"/>
  <c r="AS12" i="5"/>
  <c r="AT12" i="5"/>
  <c r="AU12" i="5"/>
  <c r="F11" i="5"/>
  <c r="H11" i="5"/>
  <c r="J11" i="5"/>
  <c r="R11" i="5" s="1"/>
  <c r="O11" i="5"/>
  <c r="S11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AQ11" i="5"/>
  <c r="AR11" i="5"/>
  <c r="AS11" i="5"/>
  <c r="AT11" i="5"/>
  <c r="AU11" i="5"/>
  <c r="F10" i="5"/>
  <c r="H10" i="5"/>
  <c r="J10" i="5"/>
  <c r="O10" i="5"/>
  <c r="S10" i="5"/>
  <c r="T10" i="5"/>
  <c r="U10" i="5"/>
  <c r="V10" i="5"/>
  <c r="W10" i="5"/>
  <c r="X10" i="5"/>
  <c r="Y10" i="5"/>
  <c r="Z10" i="5"/>
  <c r="AA10" i="5"/>
  <c r="AB10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O10" i="5"/>
  <c r="AP10" i="5"/>
  <c r="AQ10" i="5"/>
  <c r="AR10" i="5"/>
  <c r="AS10" i="5"/>
  <c r="AT10" i="5"/>
  <c r="AU10" i="5"/>
  <c r="F9" i="5"/>
  <c r="H9" i="5"/>
  <c r="J9" i="5"/>
  <c r="R9" i="5" s="1"/>
  <c r="O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9" i="5"/>
  <c r="AG9" i="5"/>
  <c r="AH9" i="5"/>
  <c r="AI9" i="5"/>
  <c r="AJ9" i="5"/>
  <c r="AK9" i="5"/>
  <c r="AL9" i="5"/>
  <c r="AM9" i="5"/>
  <c r="AN9" i="5"/>
  <c r="AO9" i="5"/>
  <c r="AP9" i="5"/>
  <c r="AQ9" i="5"/>
  <c r="AR9" i="5"/>
  <c r="AS9" i="5"/>
  <c r="AT9" i="5"/>
  <c r="AU9" i="5"/>
  <c r="F8" i="5"/>
  <c r="H8" i="5"/>
  <c r="J8" i="5"/>
  <c r="R8" i="5" s="1"/>
  <c r="O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AN8" i="5"/>
  <c r="AO8" i="5"/>
  <c r="AP8" i="5"/>
  <c r="AQ8" i="5"/>
  <c r="AR8" i="5"/>
  <c r="AS8" i="5"/>
  <c r="AT8" i="5"/>
  <c r="AU8" i="5"/>
  <c r="F7" i="5"/>
  <c r="H7" i="5"/>
  <c r="J7" i="5"/>
  <c r="R7" i="5" s="1"/>
  <c r="O7" i="5"/>
  <c r="S7" i="5"/>
  <c r="T7" i="5"/>
  <c r="U7" i="5"/>
  <c r="V7" i="5"/>
  <c r="W7" i="5"/>
  <c r="X7" i="5"/>
  <c r="Y7" i="5"/>
  <c r="Z7" i="5"/>
  <c r="AA7" i="5"/>
  <c r="AB7" i="5"/>
  <c r="AC7" i="5"/>
  <c r="AD7" i="5"/>
  <c r="AE7" i="5"/>
  <c r="AF7" i="5"/>
  <c r="AG7" i="5"/>
  <c r="AH7" i="5"/>
  <c r="AI7" i="5"/>
  <c r="AJ7" i="5"/>
  <c r="AK7" i="5"/>
  <c r="AL7" i="5"/>
  <c r="AM7" i="5"/>
  <c r="AN7" i="5"/>
  <c r="AO7" i="5"/>
  <c r="AP7" i="5"/>
  <c r="AQ7" i="5"/>
  <c r="AR7" i="5"/>
  <c r="AS7" i="5"/>
  <c r="AT7" i="5"/>
  <c r="AU7" i="5"/>
  <c r="F6" i="5"/>
  <c r="H6" i="5"/>
  <c r="J6" i="5"/>
  <c r="R6" i="5" s="1"/>
  <c r="O6" i="5"/>
  <c r="S6" i="5"/>
  <c r="T6" i="5"/>
  <c r="U6" i="5"/>
  <c r="V6" i="5"/>
  <c r="W6" i="5"/>
  <c r="X6" i="5"/>
  <c r="Y6" i="5"/>
  <c r="Z6" i="5"/>
  <c r="AA6" i="5"/>
  <c r="AB6" i="5"/>
  <c r="AC6" i="5"/>
  <c r="AD6" i="5"/>
  <c r="AE6" i="5"/>
  <c r="AF6" i="5"/>
  <c r="AG6" i="5"/>
  <c r="AH6" i="5"/>
  <c r="AI6" i="5"/>
  <c r="AJ6" i="5"/>
  <c r="AK6" i="5"/>
  <c r="AL6" i="5"/>
  <c r="AM6" i="5"/>
  <c r="AN6" i="5"/>
  <c r="AO6" i="5"/>
  <c r="AP6" i="5"/>
  <c r="AQ6" i="5"/>
  <c r="AR6" i="5"/>
  <c r="AS6" i="5"/>
  <c r="AT6" i="5"/>
  <c r="AU6" i="5"/>
  <c r="R358" i="5" l="1"/>
  <c r="R372" i="5" s="1"/>
  <c r="Q78" i="6" s="1"/>
  <c r="J372" i="5"/>
  <c r="AS84" i="5"/>
  <c r="AR41" i="6" s="1"/>
  <c r="AO84" i="5"/>
  <c r="AN41" i="6" s="1"/>
  <c r="AK84" i="5"/>
  <c r="AJ41" i="6" s="1"/>
  <c r="AG84" i="5"/>
  <c r="AF41" i="6" s="1"/>
  <c r="AC84" i="5"/>
  <c r="AB41" i="6" s="1"/>
  <c r="U84" i="5"/>
  <c r="T41" i="6" s="1"/>
  <c r="L55" i="5"/>
  <c r="AG55" i="5" s="1"/>
  <c r="L216" i="5"/>
  <c r="AF216" i="5" s="1"/>
  <c r="L220" i="5"/>
  <c r="AF220" i="5" s="1"/>
  <c r="K272" i="5"/>
  <c r="W68" i="5"/>
  <c r="V40" i="6" s="1"/>
  <c r="K54" i="5"/>
  <c r="AR68" i="5"/>
  <c r="AQ40" i="6" s="1"/>
  <c r="AN68" i="5"/>
  <c r="AM40" i="6" s="1"/>
  <c r="AJ68" i="5"/>
  <c r="AI40" i="6" s="1"/>
  <c r="AE68" i="5"/>
  <c r="AD40" i="6" s="1"/>
  <c r="AA68" i="5"/>
  <c r="Z40" i="6" s="1"/>
  <c r="S68" i="5"/>
  <c r="R40" i="6" s="1"/>
  <c r="AR84" i="5"/>
  <c r="AQ41" i="6" s="1"/>
  <c r="AN84" i="5"/>
  <c r="AM41" i="6" s="1"/>
  <c r="AJ84" i="5"/>
  <c r="AI41" i="6" s="1"/>
  <c r="AF84" i="5"/>
  <c r="AE41" i="6" s="1"/>
  <c r="AB84" i="5"/>
  <c r="AA41" i="6" s="1"/>
  <c r="X84" i="5"/>
  <c r="W41" i="6" s="1"/>
  <c r="T84" i="5"/>
  <c r="S41" i="6" s="1"/>
  <c r="H84" i="5"/>
  <c r="F41" i="6" s="1"/>
  <c r="G41" i="6" s="1"/>
  <c r="L209" i="5"/>
  <c r="AF209" i="5" s="1"/>
  <c r="H78" i="6"/>
  <c r="I78" i="6" s="1"/>
  <c r="K166" i="5"/>
  <c r="AU228" i="5"/>
  <c r="AT48" i="6" s="1"/>
  <c r="AM228" i="5"/>
  <c r="AL48" i="6" s="1"/>
  <c r="F228" i="5"/>
  <c r="D48" i="6" s="1"/>
  <c r="E48" i="6" s="1"/>
  <c r="AE228" i="5"/>
  <c r="AD48" i="6" s="1"/>
  <c r="AA228" i="5"/>
  <c r="Z48" i="6" s="1"/>
  <c r="W228" i="5"/>
  <c r="V48" i="6" s="1"/>
  <c r="L204" i="5"/>
  <c r="AF204" i="5" s="1"/>
  <c r="K208" i="5"/>
  <c r="J211" i="5"/>
  <c r="AU260" i="5"/>
  <c r="AT71" i="6" s="1"/>
  <c r="AQ260" i="5"/>
  <c r="AP71" i="6" s="1"/>
  <c r="AM260" i="5"/>
  <c r="AL71" i="6" s="1"/>
  <c r="AI260" i="5"/>
  <c r="AH71" i="6" s="1"/>
  <c r="AD260" i="5"/>
  <c r="AC71" i="6" s="1"/>
  <c r="Z260" i="5"/>
  <c r="Y71" i="6" s="1"/>
  <c r="V260" i="5"/>
  <c r="U71" i="6" s="1"/>
  <c r="R260" i="5"/>
  <c r="Q71" i="6" s="1"/>
  <c r="L267" i="5"/>
  <c r="L335" i="5"/>
  <c r="AP260" i="5"/>
  <c r="AO71" i="6" s="1"/>
  <c r="AH260" i="5"/>
  <c r="AG71" i="6" s="1"/>
  <c r="Y260" i="5"/>
  <c r="X71" i="6" s="1"/>
  <c r="U228" i="5"/>
  <c r="T48" i="6" s="1"/>
  <c r="L201" i="5"/>
  <c r="AF201" i="5" s="1"/>
  <c r="K335" i="5"/>
  <c r="AC68" i="5"/>
  <c r="AB40" i="6" s="1"/>
  <c r="Y68" i="5"/>
  <c r="X40" i="6" s="1"/>
  <c r="U68" i="5"/>
  <c r="T40" i="6" s="1"/>
  <c r="R116" i="5"/>
  <c r="Q43" i="6" s="1"/>
  <c r="AH116" i="5"/>
  <c r="AG43" i="6" s="1"/>
  <c r="AT260" i="5"/>
  <c r="AS71" i="6" s="1"/>
  <c r="AL260" i="5"/>
  <c r="AK71" i="6" s="1"/>
  <c r="L272" i="5"/>
  <c r="AU292" i="5"/>
  <c r="AT73" i="6" s="1"/>
  <c r="AM292" i="5"/>
  <c r="AL73" i="6" s="1"/>
  <c r="AI292" i="5"/>
  <c r="AH73" i="6" s="1"/>
  <c r="AE292" i="5"/>
  <c r="AD73" i="6" s="1"/>
  <c r="W292" i="5"/>
  <c r="V73" i="6" s="1"/>
  <c r="S292" i="5"/>
  <c r="R73" i="6" s="1"/>
  <c r="L334" i="5"/>
  <c r="V68" i="5"/>
  <c r="U40" i="6" s="1"/>
  <c r="R68" i="5"/>
  <c r="Q40" i="6" s="1"/>
  <c r="AR100" i="5"/>
  <c r="AQ42" i="6" s="1"/>
  <c r="AN100" i="5"/>
  <c r="AM42" i="6" s="1"/>
  <c r="AJ100" i="5"/>
  <c r="AI42" i="6" s="1"/>
  <c r="AF100" i="5"/>
  <c r="AE42" i="6" s="1"/>
  <c r="AB100" i="5"/>
  <c r="AA42" i="6" s="1"/>
  <c r="X100" i="5"/>
  <c r="W42" i="6" s="1"/>
  <c r="T100" i="5"/>
  <c r="S42" i="6" s="1"/>
  <c r="H100" i="5"/>
  <c r="F42" i="6" s="1"/>
  <c r="G42" i="6" s="1"/>
  <c r="AU116" i="5"/>
  <c r="AT43" i="6" s="1"/>
  <c r="AQ116" i="5"/>
  <c r="AP43" i="6" s="1"/>
  <c r="AE116" i="5"/>
  <c r="AD43" i="6" s="1"/>
  <c r="AA116" i="5"/>
  <c r="Z43" i="6" s="1"/>
  <c r="L102" i="5"/>
  <c r="L207" i="5"/>
  <c r="AF207" i="5" s="1"/>
  <c r="H260" i="5"/>
  <c r="F71" i="6" s="1"/>
  <c r="G71" i="6" s="1"/>
  <c r="J260" i="5"/>
  <c r="H71" i="6" s="1"/>
  <c r="I71" i="6" s="1"/>
  <c r="K266" i="5"/>
  <c r="AQ292" i="5"/>
  <c r="AP73" i="6" s="1"/>
  <c r="AA292" i="5"/>
  <c r="Z73" i="6" s="1"/>
  <c r="F292" i="5"/>
  <c r="D73" i="6" s="1"/>
  <c r="AT292" i="5"/>
  <c r="AS73" i="6" s="1"/>
  <c r="AP292" i="5"/>
  <c r="AO73" i="6" s="1"/>
  <c r="AL292" i="5"/>
  <c r="AK73" i="6" s="1"/>
  <c r="AH292" i="5"/>
  <c r="AG73" i="6" s="1"/>
  <c r="AD292" i="5"/>
  <c r="AC73" i="6" s="1"/>
  <c r="Z292" i="5"/>
  <c r="Y73" i="6" s="1"/>
  <c r="V292" i="5"/>
  <c r="U73" i="6" s="1"/>
  <c r="AT324" i="5"/>
  <c r="AS75" i="6" s="1"/>
  <c r="AP324" i="5"/>
  <c r="AO75" i="6" s="1"/>
  <c r="AL324" i="5"/>
  <c r="AK75" i="6" s="1"/>
  <c r="AH324" i="5"/>
  <c r="AG75" i="6" s="1"/>
  <c r="AD324" i="5"/>
  <c r="AC75" i="6" s="1"/>
  <c r="Z324" i="5"/>
  <c r="Y75" i="6" s="1"/>
  <c r="V324" i="5"/>
  <c r="U75" i="6" s="1"/>
  <c r="AS52" i="5"/>
  <c r="AR39" i="6" s="1"/>
  <c r="AO52" i="5"/>
  <c r="AN39" i="6" s="1"/>
  <c r="AK52" i="5"/>
  <c r="AJ39" i="6" s="1"/>
  <c r="AG52" i="5"/>
  <c r="AF39" i="6" s="1"/>
  <c r="AC52" i="5"/>
  <c r="AB39" i="6" s="1"/>
  <c r="Y52" i="5"/>
  <c r="X39" i="6" s="1"/>
  <c r="U52" i="5"/>
  <c r="T39" i="6" s="1"/>
  <c r="AU100" i="5"/>
  <c r="AT42" i="6" s="1"/>
  <c r="AQ100" i="5"/>
  <c r="AP42" i="6" s="1"/>
  <c r="AM100" i="5"/>
  <c r="AL42" i="6" s="1"/>
  <c r="AI100" i="5"/>
  <c r="AH42" i="6" s="1"/>
  <c r="AE100" i="5"/>
  <c r="AD42" i="6" s="1"/>
  <c r="AA100" i="5"/>
  <c r="Z42" i="6" s="1"/>
  <c r="W100" i="5"/>
  <c r="V42" i="6" s="1"/>
  <c r="S100" i="5"/>
  <c r="R42" i="6" s="1"/>
  <c r="F100" i="5"/>
  <c r="D42" i="6" s="1"/>
  <c r="E42" i="6" s="1"/>
  <c r="AL244" i="5"/>
  <c r="AK70" i="6" s="1"/>
  <c r="AH244" i="5"/>
  <c r="AG70" i="6" s="1"/>
  <c r="V244" i="5"/>
  <c r="U70" i="6" s="1"/>
  <c r="AT52" i="5"/>
  <c r="AS39" i="6" s="1"/>
  <c r="AP52" i="5"/>
  <c r="AO39" i="6" s="1"/>
  <c r="AL52" i="5"/>
  <c r="AK39" i="6" s="1"/>
  <c r="AH52" i="5"/>
  <c r="AG39" i="6" s="1"/>
  <c r="AD52" i="5"/>
  <c r="AC39" i="6" s="1"/>
  <c r="Z52" i="5"/>
  <c r="Y39" i="6" s="1"/>
  <c r="V52" i="5"/>
  <c r="U39" i="6" s="1"/>
  <c r="F52" i="5"/>
  <c r="D39" i="6" s="1"/>
  <c r="E39" i="6" s="1"/>
  <c r="AR52" i="5"/>
  <c r="AQ39" i="6" s="1"/>
  <c r="AN52" i="5"/>
  <c r="AM39" i="6" s="1"/>
  <c r="AJ52" i="5"/>
  <c r="AI39" i="6" s="1"/>
  <c r="AF52" i="5"/>
  <c r="AE39" i="6" s="1"/>
  <c r="AB52" i="5"/>
  <c r="AA39" i="6" s="1"/>
  <c r="H24" i="5"/>
  <c r="L24" i="5" s="1"/>
  <c r="K24" i="5"/>
  <c r="AR276" i="5"/>
  <c r="AQ72" i="6" s="1"/>
  <c r="AN276" i="5"/>
  <c r="AM72" i="6" s="1"/>
  <c r="AJ276" i="5"/>
  <c r="AI72" i="6" s="1"/>
  <c r="AF276" i="5"/>
  <c r="AE72" i="6" s="1"/>
  <c r="AB276" i="5"/>
  <c r="AA72" i="6" s="1"/>
  <c r="X276" i="5"/>
  <c r="W72" i="6" s="1"/>
  <c r="T276" i="5"/>
  <c r="S72" i="6" s="1"/>
  <c r="H271" i="5"/>
  <c r="L271" i="5" s="1"/>
  <c r="K271" i="5"/>
  <c r="H20" i="5"/>
  <c r="F38" i="6" s="1"/>
  <c r="G38" i="6" s="1"/>
  <c r="F167" i="5"/>
  <c r="L167" i="5" s="1"/>
  <c r="K167" i="5"/>
  <c r="K312" i="5"/>
  <c r="AU20" i="5"/>
  <c r="AT38" i="6" s="1"/>
  <c r="AQ20" i="5"/>
  <c r="AP38" i="6" s="1"/>
  <c r="AM20" i="5"/>
  <c r="AL38" i="6" s="1"/>
  <c r="AI20" i="5"/>
  <c r="AH38" i="6" s="1"/>
  <c r="AE20" i="5"/>
  <c r="AD38" i="6" s="1"/>
  <c r="AA20" i="5"/>
  <c r="Z38" i="6" s="1"/>
  <c r="W20" i="5"/>
  <c r="V38" i="6" s="1"/>
  <c r="S20" i="5"/>
  <c r="R38" i="6" s="1"/>
  <c r="AJ180" i="5"/>
  <c r="AI46" i="6" s="1"/>
  <c r="AF180" i="5"/>
  <c r="AE46" i="6" s="1"/>
  <c r="X180" i="5"/>
  <c r="W46" i="6" s="1"/>
  <c r="T180" i="5"/>
  <c r="S46" i="6" s="1"/>
  <c r="F247" i="5"/>
  <c r="K247" i="5"/>
  <c r="F268" i="5"/>
  <c r="K268" i="5"/>
  <c r="F327" i="5"/>
  <c r="K327" i="5"/>
  <c r="H232" i="5"/>
  <c r="H244" i="5" s="1"/>
  <c r="F70" i="6" s="1"/>
  <c r="G70" i="6" s="1"/>
  <c r="K232" i="5"/>
  <c r="AT116" i="5"/>
  <c r="AS43" i="6" s="1"/>
  <c r="AP116" i="5"/>
  <c r="AO43" i="6" s="1"/>
  <c r="AL116" i="5"/>
  <c r="AK43" i="6" s="1"/>
  <c r="AD116" i="5"/>
  <c r="AC43" i="6" s="1"/>
  <c r="Z116" i="5"/>
  <c r="Y43" i="6" s="1"/>
  <c r="V116" i="5"/>
  <c r="U43" i="6" s="1"/>
  <c r="L123" i="5"/>
  <c r="AU180" i="5"/>
  <c r="AT46" i="6" s="1"/>
  <c r="AQ180" i="5"/>
  <c r="AP46" i="6" s="1"/>
  <c r="AM180" i="5"/>
  <c r="AL46" i="6" s="1"/>
  <c r="AI180" i="5"/>
  <c r="AH46" i="6" s="1"/>
  <c r="AE180" i="5"/>
  <c r="AD46" i="6" s="1"/>
  <c r="AA180" i="5"/>
  <c r="Z46" i="6" s="1"/>
  <c r="W180" i="5"/>
  <c r="V46" i="6" s="1"/>
  <c r="S180" i="5"/>
  <c r="R46" i="6" s="1"/>
  <c r="H180" i="5"/>
  <c r="F46" i="6" s="1"/>
  <c r="G46" i="6" s="1"/>
  <c r="AS180" i="5"/>
  <c r="AR46" i="6" s="1"/>
  <c r="AO180" i="5"/>
  <c r="AN46" i="6" s="1"/>
  <c r="AK180" i="5"/>
  <c r="AJ46" i="6" s="1"/>
  <c r="L168" i="5"/>
  <c r="AT228" i="5"/>
  <c r="AS48" i="6" s="1"/>
  <c r="AP228" i="5"/>
  <c r="AO48" i="6" s="1"/>
  <c r="AL228" i="5"/>
  <c r="AK48" i="6" s="1"/>
  <c r="AH228" i="5"/>
  <c r="AG48" i="6" s="1"/>
  <c r="AC228" i="5"/>
  <c r="AB48" i="6" s="1"/>
  <c r="Y228" i="5"/>
  <c r="X48" i="6" s="1"/>
  <c r="AQ228" i="5"/>
  <c r="AP48" i="6" s="1"/>
  <c r="AI228" i="5"/>
  <c r="AH48" i="6" s="1"/>
  <c r="S228" i="5"/>
  <c r="R48" i="6" s="1"/>
  <c r="AR324" i="5"/>
  <c r="AQ75" i="6" s="1"/>
  <c r="AN324" i="5"/>
  <c r="AM75" i="6" s="1"/>
  <c r="AJ324" i="5"/>
  <c r="AI75" i="6" s="1"/>
  <c r="AF324" i="5"/>
  <c r="AE75" i="6" s="1"/>
  <c r="AB324" i="5"/>
  <c r="AA75" i="6" s="1"/>
  <c r="X324" i="5"/>
  <c r="W75" i="6" s="1"/>
  <c r="T324" i="5"/>
  <c r="S75" i="6" s="1"/>
  <c r="AS324" i="5"/>
  <c r="AR75" i="6" s="1"/>
  <c r="AO324" i="5"/>
  <c r="AN75" i="6" s="1"/>
  <c r="AK324" i="5"/>
  <c r="AJ75" i="6" s="1"/>
  <c r="AG324" i="5"/>
  <c r="AF75" i="6" s="1"/>
  <c r="AC324" i="5"/>
  <c r="AB75" i="6" s="1"/>
  <c r="Y324" i="5"/>
  <c r="X75" i="6" s="1"/>
  <c r="U324" i="5"/>
  <c r="T75" i="6" s="1"/>
  <c r="L331" i="5"/>
  <c r="AU68" i="5"/>
  <c r="AT40" i="6" s="1"/>
  <c r="AQ68" i="5"/>
  <c r="AP40" i="6" s="1"/>
  <c r="AM68" i="5"/>
  <c r="AL40" i="6" s="1"/>
  <c r="AI68" i="5"/>
  <c r="AH40" i="6" s="1"/>
  <c r="AD68" i="5"/>
  <c r="AC40" i="6" s="1"/>
  <c r="Z68" i="5"/>
  <c r="Y40" i="6" s="1"/>
  <c r="AU84" i="5"/>
  <c r="AT41" i="6" s="1"/>
  <c r="AQ84" i="5"/>
  <c r="AP41" i="6" s="1"/>
  <c r="AM84" i="5"/>
  <c r="AL41" i="6" s="1"/>
  <c r="AI84" i="5"/>
  <c r="AH41" i="6" s="1"/>
  <c r="AE84" i="5"/>
  <c r="AD41" i="6" s="1"/>
  <c r="AA84" i="5"/>
  <c r="Z41" i="6" s="1"/>
  <c r="W84" i="5"/>
  <c r="V41" i="6" s="1"/>
  <c r="S84" i="5"/>
  <c r="R41" i="6" s="1"/>
  <c r="F84" i="5"/>
  <c r="D41" i="6" s="1"/>
  <c r="E41" i="6" s="1"/>
  <c r="AT100" i="5"/>
  <c r="AS42" i="6" s="1"/>
  <c r="AP100" i="5"/>
  <c r="AO42" i="6" s="1"/>
  <c r="AL100" i="5"/>
  <c r="AK42" i="6" s="1"/>
  <c r="AH100" i="5"/>
  <c r="AG42" i="6" s="1"/>
  <c r="AD100" i="5"/>
  <c r="AC42" i="6" s="1"/>
  <c r="Z100" i="5"/>
  <c r="Y42" i="6" s="1"/>
  <c r="V100" i="5"/>
  <c r="U42" i="6" s="1"/>
  <c r="AS116" i="5"/>
  <c r="AR43" i="6" s="1"/>
  <c r="AO116" i="5"/>
  <c r="AN43" i="6" s="1"/>
  <c r="AK116" i="5"/>
  <c r="AJ43" i="6" s="1"/>
  <c r="AG116" i="5"/>
  <c r="AF43" i="6" s="1"/>
  <c r="AC116" i="5"/>
  <c r="AB43" i="6" s="1"/>
  <c r="Y116" i="5"/>
  <c r="X43" i="6" s="1"/>
  <c r="U116" i="5"/>
  <c r="T43" i="6" s="1"/>
  <c r="K102" i="5"/>
  <c r="AM116" i="5"/>
  <c r="AL43" i="6" s="1"/>
  <c r="AI116" i="5"/>
  <c r="AH43" i="6" s="1"/>
  <c r="W116" i="5"/>
  <c r="V43" i="6" s="1"/>
  <c r="S116" i="5"/>
  <c r="R43" i="6" s="1"/>
  <c r="AU148" i="5"/>
  <c r="AT44" i="6" s="1"/>
  <c r="AQ148" i="5"/>
  <c r="AP44" i="6" s="1"/>
  <c r="AM148" i="5"/>
  <c r="AL44" i="6" s="1"/>
  <c r="AI148" i="5"/>
  <c r="AH44" i="6" s="1"/>
  <c r="AE148" i="5"/>
  <c r="AD44" i="6" s="1"/>
  <c r="AA148" i="5"/>
  <c r="Z44" i="6" s="1"/>
  <c r="W148" i="5"/>
  <c r="V44" i="6" s="1"/>
  <c r="S148" i="5"/>
  <c r="R44" i="6" s="1"/>
  <c r="F324" i="5"/>
  <c r="D75" i="6" s="1"/>
  <c r="E75" i="6" s="1"/>
  <c r="L347" i="5"/>
  <c r="X52" i="5"/>
  <c r="W39" i="6" s="1"/>
  <c r="T52" i="5"/>
  <c r="S39" i="6" s="1"/>
  <c r="AU52" i="5"/>
  <c r="AT39" i="6" s="1"/>
  <c r="AQ52" i="5"/>
  <c r="AP39" i="6" s="1"/>
  <c r="AM52" i="5"/>
  <c r="AL39" i="6" s="1"/>
  <c r="AI52" i="5"/>
  <c r="AH39" i="6" s="1"/>
  <c r="AE52" i="5"/>
  <c r="AD39" i="6" s="1"/>
  <c r="AA52" i="5"/>
  <c r="Z39" i="6" s="1"/>
  <c r="W52" i="5"/>
  <c r="V39" i="6" s="1"/>
  <c r="S52" i="5"/>
  <c r="R39" i="6" s="1"/>
  <c r="AT68" i="5"/>
  <c r="AS40" i="6" s="1"/>
  <c r="AP68" i="5"/>
  <c r="AO40" i="6" s="1"/>
  <c r="AL68" i="5"/>
  <c r="AK40" i="6" s="1"/>
  <c r="AH68" i="5"/>
  <c r="AG40" i="6" s="1"/>
  <c r="F68" i="5"/>
  <c r="D40" i="6" s="1"/>
  <c r="E40" i="6" s="1"/>
  <c r="AT84" i="5"/>
  <c r="AS41" i="6" s="1"/>
  <c r="AP84" i="5"/>
  <c r="AO41" i="6" s="1"/>
  <c r="AL84" i="5"/>
  <c r="AK41" i="6" s="1"/>
  <c r="AH84" i="5"/>
  <c r="AG41" i="6" s="1"/>
  <c r="AD84" i="5"/>
  <c r="AC41" i="6" s="1"/>
  <c r="Z84" i="5"/>
  <c r="Y41" i="6" s="1"/>
  <c r="V84" i="5"/>
  <c r="U41" i="6" s="1"/>
  <c r="AS100" i="5"/>
  <c r="AR42" i="6" s="1"/>
  <c r="AO100" i="5"/>
  <c r="AN42" i="6" s="1"/>
  <c r="AK100" i="5"/>
  <c r="AJ42" i="6" s="1"/>
  <c r="AG100" i="5"/>
  <c r="AF42" i="6" s="1"/>
  <c r="AC100" i="5"/>
  <c r="AB42" i="6" s="1"/>
  <c r="Y100" i="5"/>
  <c r="X42" i="6" s="1"/>
  <c r="U100" i="5"/>
  <c r="T42" i="6" s="1"/>
  <c r="R100" i="5"/>
  <c r="Q42" i="6" s="1"/>
  <c r="AT148" i="5"/>
  <c r="AS44" i="6" s="1"/>
  <c r="AP148" i="5"/>
  <c r="AO44" i="6" s="1"/>
  <c r="AL148" i="5"/>
  <c r="AK44" i="6" s="1"/>
  <c r="AH148" i="5"/>
  <c r="AG44" i="6" s="1"/>
  <c r="AD148" i="5"/>
  <c r="AC44" i="6" s="1"/>
  <c r="Z148" i="5"/>
  <c r="Y44" i="6" s="1"/>
  <c r="V148" i="5"/>
  <c r="U44" i="6" s="1"/>
  <c r="AT244" i="5"/>
  <c r="AS70" i="6" s="1"/>
  <c r="AP244" i="5"/>
  <c r="AO70" i="6" s="1"/>
  <c r="AD244" i="5"/>
  <c r="AC70" i="6" s="1"/>
  <c r="Z244" i="5"/>
  <c r="Y70" i="6" s="1"/>
  <c r="AC260" i="5"/>
  <c r="AB71" i="6" s="1"/>
  <c r="U260" i="5"/>
  <c r="T71" i="6" s="1"/>
  <c r="AS292" i="5"/>
  <c r="AR73" i="6" s="1"/>
  <c r="AO292" i="5"/>
  <c r="AN73" i="6" s="1"/>
  <c r="AK292" i="5"/>
  <c r="AJ73" i="6" s="1"/>
  <c r="AG292" i="5"/>
  <c r="AF73" i="6" s="1"/>
  <c r="AC292" i="5"/>
  <c r="AB73" i="6" s="1"/>
  <c r="Y292" i="5"/>
  <c r="X73" i="6" s="1"/>
  <c r="U292" i="5"/>
  <c r="T73" i="6" s="1"/>
  <c r="R292" i="5"/>
  <c r="Q73" i="6" s="1"/>
  <c r="AS356" i="5"/>
  <c r="AR77" i="6" s="1"/>
  <c r="AO356" i="5"/>
  <c r="AN77" i="6" s="1"/>
  <c r="AK356" i="5"/>
  <c r="AJ77" i="6" s="1"/>
  <c r="AG356" i="5"/>
  <c r="AF77" i="6" s="1"/>
  <c r="AC356" i="5"/>
  <c r="AB77" i="6" s="1"/>
  <c r="Y356" i="5"/>
  <c r="X77" i="6" s="1"/>
  <c r="U356" i="5"/>
  <c r="T77" i="6" s="1"/>
  <c r="L68" i="5"/>
  <c r="H40" i="6"/>
  <c r="I40" i="6" s="1"/>
  <c r="AO20" i="5"/>
  <c r="AN38" i="6" s="1"/>
  <c r="Y20" i="5"/>
  <c r="X38" i="6" s="1"/>
  <c r="L32" i="5"/>
  <c r="R310" i="5"/>
  <c r="R324" i="5" s="1"/>
  <c r="Q75" i="6" s="1"/>
  <c r="J324" i="5"/>
  <c r="AG20" i="5"/>
  <c r="AF38" i="6" s="1"/>
  <c r="U20" i="5"/>
  <c r="T38" i="6" s="1"/>
  <c r="AR20" i="5"/>
  <c r="AQ38" i="6" s="1"/>
  <c r="AN20" i="5"/>
  <c r="AM38" i="6" s="1"/>
  <c r="AJ20" i="5"/>
  <c r="AI38" i="6" s="1"/>
  <c r="AF20" i="5"/>
  <c r="AE38" i="6" s="1"/>
  <c r="AB20" i="5"/>
  <c r="AA38" i="6" s="1"/>
  <c r="X20" i="5"/>
  <c r="W38" i="6" s="1"/>
  <c r="T20" i="5"/>
  <c r="S38" i="6" s="1"/>
  <c r="K16" i="5"/>
  <c r="K18" i="5"/>
  <c r="K23" i="5"/>
  <c r="K30" i="5"/>
  <c r="K55" i="5"/>
  <c r="AR116" i="5"/>
  <c r="AQ43" i="6" s="1"/>
  <c r="AN116" i="5"/>
  <c r="AM43" i="6" s="1"/>
  <c r="AJ116" i="5"/>
  <c r="AI43" i="6" s="1"/>
  <c r="AF116" i="5"/>
  <c r="AE43" i="6" s="1"/>
  <c r="AB116" i="5"/>
  <c r="AA43" i="6" s="1"/>
  <c r="X116" i="5"/>
  <c r="W43" i="6" s="1"/>
  <c r="T116" i="5"/>
  <c r="S43" i="6" s="1"/>
  <c r="J116" i="5"/>
  <c r="AS148" i="5"/>
  <c r="AR44" i="6" s="1"/>
  <c r="AO148" i="5"/>
  <c r="AN44" i="6" s="1"/>
  <c r="AK148" i="5"/>
  <c r="AJ44" i="6" s="1"/>
  <c r="AG148" i="5"/>
  <c r="AF44" i="6" s="1"/>
  <c r="AC148" i="5"/>
  <c r="AB44" i="6" s="1"/>
  <c r="Y148" i="5"/>
  <c r="X44" i="6" s="1"/>
  <c r="U148" i="5"/>
  <c r="T44" i="6" s="1"/>
  <c r="R118" i="5"/>
  <c r="R148" i="5" s="1"/>
  <c r="Q44" i="6" s="1"/>
  <c r="J148" i="5"/>
  <c r="H44" i="6" s="1"/>
  <c r="I44" i="6" s="1"/>
  <c r="L119" i="5"/>
  <c r="AS228" i="5"/>
  <c r="AR48" i="6" s="1"/>
  <c r="AO228" i="5"/>
  <c r="AN48" i="6" s="1"/>
  <c r="AK228" i="5"/>
  <c r="AJ48" i="6" s="1"/>
  <c r="AG228" i="5"/>
  <c r="AF48" i="6" s="1"/>
  <c r="AB228" i="5"/>
  <c r="AA48" i="6" s="1"/>
  <c r="X228" i="5"/>
  <c r="W48" i="6" s="1"/>
  <c r="T228" i="5"/>
  <c r="S48" i="6" s="1"/>
  <c r="AR244" i="5"/>
  <c r="AQ70" i="6" s="1"/>
  <c r="AN244" i="5"/>
  <c r="AM70" i="6" s="1"/>
  <c r="AJ244" i="5"/>
  <c r="AI70" i="6" s="1"/>
  <c r="AF244" i="5"/>
  <c r="AE70" i="6" s="1"/>
  <c r="AB244" i="5"/>
  <c r="AA70" i="6" s="1"/>
  <c r="X244" i="5"/>
  <c r="W70" i="6" s="1"/>
  <c r="T244" i="5"/>
  <c r="S70" i="6" s="1"/>
  <c r="AS244" i="5"/>
  <c r="AR70" i="6" s="1"/>
  <c r="AO244" i="5"/>
  <c r="AN70" i="6" s="1"/>
  <c r="AK244" i="5"/>
  <c r="AJ70" i="6" s="1"/>
  <c r="AG244" i="5"/>
  <c r="AF70" i="6" s="1"/>
  <c r="AC244" i="5"/>
  <c r="AB70" i="6" s="1"/>
  <c r="Y244" i="5"/>
  <c r="X70" i="6" s="1"/>
  <c r="U244" i="5"/>
  <c r="T70" i="6" s="1"/>
  <c r="R231" i="5"/>
  <c r="R244" i="5" s="1"/>
  <c r="Q70" i="6" s="1"/>
  <c r="J244" i="5"/>
  <c r="H70" i="6" s="1"/>
  <c r="I70" i="6" s="1"/>
  <c r="AU276" i="5"/>
  <c r="AT72" i="6" s="1"/>
  <c r="AQ276" i="5"/>
  <c r="AP72" i="6" s="1"/>
  <c r="AM276" i="5"/>
  <c r="AL72" i="6" s="1"/>
  <c r="AI276" i="5"/>
  <c r="AH72" i="6" s="1"/>
  <c r="AE276" i="5"/>
  <c r="AD72" i="6" s="1"/>
  <c r="AA276" i="5"/>
  <c r="Z72" i="6" s="1"/>
  <c r="W276" i="5"/>
  <c r="V72" i="6" s="1"/>
  <c r="S276" i="5"/>
  <c r="R72" i="6" s="1"/>
  <c r="F276" i="5"/>
  <c r="D72" i="6" s="1"/>
  <c r="D74" i="6"/>
  <c r="H324" i="5"/>
  <c r="F75" i="6" s="1"/>
  <c r="G75" i="6" s="1"/>
  <c r="AS20" i="5"/>
  <c r="AR38" i="6" s="1"/>
  <c r="AK20" i="5"/>
  <c r="AJ38" i="6" s="1"/>
  <c r="AC20" i="5"/>
  <c r="AB38" i="6" s="1"/>
  <c r="K15" i="5"/>
  <c r="K8" i="5"/>
  <c r="K10" i="5"/>
  <c r="K17" i="5"/>
  <c r="L17" i="5"/>
  <c r="K25" i="5"/>
  <c r="L25" i="5"/>
  <c r="J52" i="5"/>
  <c r="H39" i="6" s="1"/>
  <c r="I39" i="6" s="1"/>
  <c r="L54" i="5"/>
  <c r="AG54" i="5" s="1"/>
  <c r="AG68" i="5" s="1"/>
  <c r="AF40" i="6" s="1"/>
  <c r="H116" i="5"/>
  <c r="F43" i="6" s="1"/>
  <c r="G43" i="6" s="1"/>
  <c r="F116" i="5"/>
  <c r="D43" i="6" s="1"/>
  <c r="E43" i="6" s="1"/>
  <c r="AR148" i="5"/>
  <c r="AQ44" i="6" s="1"/>
  <c r="AN148" i="5"/>
  <c r="AM44" i="6" s="1"/>
  <c r="AJ148" i="5"/>
  <c r="AI44" i="6" s="1"/>
  <c r="AF148" i="5"/>
  <c r="AE44" i="6" s="1"/>
  <c r="AB148" i="5"/>
  <c r="AA44" i="6" s="1"/>
  <c r="X148" i="5"/>
  <c r="W44" i="6" s="1"/>
  <c r="T148" i="5"/>
  <c r="S44" i="6" s="1"/>
  <c r="H148" i="5"/>
  <c r="F44" i="6" s="1"/>
  <c r="G44" i="6" s="1"/>
  <c r="K119" i="5"/>
  <c r="K121" i="5"/>
  <c r="K133" i="5"/>
  <c r="F133" i="5"/>
  <c r="L133" i="5" s="1"/>
  <c r="AG180" i="5"/>
  <c r="AF46" i="6" s="1"/>
  <c r="AC180" i="5"/>
  <c r="AB46" i="6" s="1"/>
  <c r="Y180" i="5"/>
  <c r="X46" i="6" s="1"/>
  <c r="U180" i="5"/>
  <c r="T46" i="6" s="1"/>
  <c r="AU52" i="6"/>
  <c r="AU22" i="6" s="1"/>
  <c r="AU36" i="6" s="1"/>
  <c r="AU5" i="6" s="1"/>
  <c r="D47" i="6"/>
  <c r="E47" i="6" s="1"/>
  <c r="J196" i="5"/>
  <c r="H47" i="6" s="1"/>
  <c r="I47" i="6" s="1"/>
  <c r="K47" i="6" s="1"/>
  <c r="AR228" i="5"/>
  <c r="AQ48" i="6" s="1"/>
  <c r="AN228" i="5"/>
  <c r="AM48" i="6" s="1"/>
  <c r="AJ228" i="5"/>
  <c r="AI48" i="6" s="1"/>
  <c r="H228" i="5"/>
  <c r="F48" i="6" s="1"/>
  <c r="G48" i="6" s="1"/>
  <c r="L203" i="5"/>
  <c r="AF203" i="5" s="1"/>
  <c r="K207" i="5"/>
  <c r="K209" i="5"/>
  <c r="J215" i="5"/>
  <c r="L215" i="5" s="1"/>
  <c r="AF215" i="5" s="1"/>
  <c r="K215" i="5"/>
  <c r="L219" i="5"/>
  <c r="AF219" i="5" s="1"/>
  <c r="AU244" i="5"/>
  <c r="AT70" i="6" s="1"/>
  <c r="AQ244" i="5"/>
  <c r="AP70" i="6" s="1"/>
  <c r="AM244" i="5"/>
  <c r="AL70" i="6" s="1"/>
  <c r="AI244" i="5"/>
  <c r="AH70" i="6" s="1"/>
  <c r="AE244" i="5"/>
  <c r="AD70" i="6" s="1"/>
  <c r="AA244" i="5"/>
  <c r="Z70" i="6" s="1"/>
  <c r="W244" i="5"/>
  <c r="V70" i="6" s="1"/>
  <c r="S244" i="5"/>
  <c r="R70" i="6" s="1"/>
  <c r="F244" i="5"/>
  <c r="AR260" i="5"/>
  <c r="AQ71" i="6" s="1"/>
  <c r="AN260" i="5"/>
  <c r="AM71" i="6" s="1"/>
  <c r="AJ260" i="5"/>
  <c r="AI71" i="6" s="1"/>
  <c r="AE260" i="5"/>
  <c r="AD71" i="6" s="1"/>
  <c r="AA260" i="5"/>
  <c r="Z71" i="6" s="1"/>
  <c r="W260" i="5"/>
  <c r="V71" i="6" s="1"/>
  <c r="S260" i="5"/>
  <c r="R71" i="6" s="1"/>
  <c r="AT276" i="5"/>
  <c r="AS72" i="6" s="1"/>
  <c r="AP276" i="5"/>
  <c r="AO72" i="6" s="1"/>
  <c r="AL276" i="5"/>
  <c r="AK72" i="6" s="1"/>
  <c r="AH276" i="5"/>
  <c r="AG72" i="6" s="1"/>
  <c r="AD276" i="5"/>
  <c r="AC72" i="6" s="1"/>
  <c r="Z276" i="5"/>
  <c r="Y72" i="6" s="1"/>
  <c r="V276" i="5"/>
  <c r="U72" i="6" s="1"/>
  <c r="R294" i="5"/>
  <c r="R308" i="5" s="1"/>
  <c r="Q74" i="6" s="1"/>
  <c r="J308" i="5"/>
  <c r="H74" i="6" s="1"/>
  <c r="I74" i="6" s="1"/>
  <c r="AU324" i="5"/>
  <c r="AT75" i="6" s="1"/>
  <c r="AQ324" i="5"/>
  <c r="AP75" i="6" s="1"/>
  <c r="AM324" i="5"/>
  <c r="AL75" i="6" s="1"/>
  <c r="AI324" i="5"/>
  <c r="AH75" i="6" s="1"/>
  <c r="AE324" i="5"/>
  <c r="AD75" i="6" s="1"/>
  <c r="AA324" i="5"/>
  <c r="Z75" i="6" s="1"/>
  <c r="W324" i="5"/>
  <c r="V75" i="6" s="1"/>
  <c r="S324" i="5"/>
  <c r="R75" i="6" s="1"/>
  <c r="F20" i="5"/>
  <c r="D38" i="6" s="1"/>
  <c r="E38" i="6" s="1"/>
  <c r="AT20" i="5"/>
  <c r="AS38" i="6" s="1"/>
  <c r="AP20" i="5"/>
  <c r="AO38" i="6" s="1"/>
  <c r="AL20" i="5"/>
  <c r="AK38" i="6" s="1"/>
  <c r="AH20" i="5"/>
  <c r="AG38" i="6" s="1"/>
  <c r="AD20" i="5"/>
  <c r="AC38" i="6" s="1"/>
  <c r="Z20" i="5"/>
  <c r="Y38" i="6" s="1"/>
  <c r="V20" i="5"/>
  <c r="U38" i="6" s="1"/>
  <c r="J84" i="5"/>
  <c r="J100" i="5"/>
  <c r="F118" i="5"/>
  <c r="L118" i="5" s="1"/>
  <c r="K118" i="5"/>
  <c r="AR180" i="5"/>
  <c r="AQ46" i="6" s="1"/>
  <c r="AN180" i="5"/>
  <c r="AM46" i="6" s="1"/>
  <c r="AB180" i="5"/>
  <c r="AA46" i="6" s="1"/>
  <c r="R166" i="5"/>
  <c r="R180" i="5" s="1"/>
  <c r="Q46" i="6" s="1"/>
  <c r="J180" i="5"/>
  <c r="H46" i="6" s="1"/>
  <c r="I46" i="6" s="1"/>
  <c r="L170" i="5"/>
  <c r="AD228" i="5"/>
  <c r="AC48" i="6" s="1"/>
  <c r="Z228" i="5"/>
  <c r="Y48" i="6" s="1"/>
  <c r="V228" i="5"/>
  <c r="U48" i="6" s="1"/>
  <c r="R228" i="5"/>
  <c r="Q48" i="6" s="1"/>
  <c r="J212" i="5"/>
  <c r="L212" i="5" s="1"/>
  <c r="AF212" i="5" s="1"/>
  <c r="K212" i="5"/>
  <c r="L246" i="5"/>
  <c r="AG246" i="5" s="1"/>
  <c r="F260" i="5"/>
  <c r="AS276" i="5"/>
  <c r="AR72" i="6" s="1"/>
  <c r="AO276" i="5"/>
  <c r="AN72" i="6" s="1"/>
  <c r="AK276" i="5"/>
  <c r="AJ72" i="6" s="1"/>
  <c r="AG276" i="5"/>
  <c r="AF72" i="6" s="1"/>
  <c r="AC276" i="5"/>
  <c r="AB72" i="6" s="1"/>
  <c r="Y276" i="5"/>
  <c r="X72" i="6" s="1"/>
  <c r="U276" i="5"/>
  <c r="T72" i="6" s="1"/>
  <c r="R276" i="5"/>
  <c r="Q72" i="6" s="1"/>
  <c r="K278" i="5"/>
  <c r="AT340" i="5"/>
  <c r="AS76" i="6" s="1"/>
  <c r="AP340" i="5"/>
  <c r="AO76" i="6" s="1"/>
  <c r="AL340" i="5"/>
  <c r="AK76" i="6" s="1"/>
  <c r="AH340" i="5"/>
  <c r="AG76" i="6" s="1"/>
  <c r="AD340" i="5"/>
  <c r="AC76" i="6" s="1"/>
  <c r="Z340" i="5"/>
  <c r="Y76" i="6" s="1"/>
  <c r="V340" i="5"/>
  <c r="U76" i="6" s="1"/>
  <c r="AR356" i="5"/>
  <c r="AQ77" i="6" s="1"/>
  <c r="AN356" i="5"/>
  <c r="AM77" i="6" s="1"/>
  <c r="AJ356" i="5"/>
  <c r="AI77" i="6" s="1"/>
  <c r="D78" i="6"/>
  <c r="L294" i="5"/>
  <c r="L315" i="5"/>
  <c r="L326" i="5"/>
  <c r="L328" i="5"/>
  <c r="AS340" i="5"/>
  <c r="AR76" i="6" s="1"/>
  <c r="AO340" i="5"/>
  <c r="AN76" i="6" s="1"/>
  <c r="AK340" i="5"/>
  <c r="AJ76" i="6" s="1"/>
  <c r="AG340" i="5"/>
  <c r="AF76" i="6" s="1"/>
  <c r="AC340" i="5"/>
  <c r="AB76" i="6" s="1"/>
  <c r="Y340" i="5"/>
  <c r="X76" i="6" s="1"/>
  <c r="U340" i="5"/>
  <c r="T76" i="6" s="1"/>
  <c r="R340" i="5"/>
  <c r="Q76" i="6" s="1"/>
  <c r="R342" i="5"/>
  <c r="R356" i="5" s="1"/>
  <c r="Q77" i="6" s="1"/>
  <c r="J356" i="5"/>
  <c r="H77" i="6" s="1"/>
  <c r="I77" i="6" s="1"/>
  <c r="AU356" i="5"/>
  <c r="AT77" i="6" s="1"/>
  <c r="AQ356" i="5"/>
  <c r="AP77" i="6" s="1"/>
  <c r="AM356" i="5"/>
  <c r="AL77" i="6" s="1"/>
  <c r="AI356" i="5"/>
  <c r="AH77" i="6" s="1"/>
  <c r="AE356" i="5"/>
  <c r="AD77" i="6" s="1"/>
  <c r="AA356" i="5"/>
  <c r="Z77" i="6" s="1"/>
  <c r="W356" i="5"/>
  <c r="V77" i="6" s="1"/>
  <c r="S356" i="5"/>
  <c r="R77" i="6" s="1"/>
  <c r="F356" i="5"/>
  <c r="D77" i="6" s="1"/>
  <c r="E77" i="6" s="1"/>
  <c r="L166" i="5"/>
  <c r="L198" i="5"/>
  <c r="AF198" i="5" s="1"/>
  <c r="K202" i="5"/>
  <c r="L205" i="5"/>
  <c r="AF205" i="5" s="1"/>
  <c r="L210" i="5"/>
  <c r="AF210" i="5" s="1"/>
  <c r="L211" i="5"/>
  <c r="AF211" i="5" s="1"/>
  <c r="L214" i="5"/>
  <c r="AF214" i="5" s="1"/>
  <c r="L217" i="5"/>
  <c r="AF217" i="5" s="1"/>
  <c r="L231" i="5"/>
  <c r="L232" i="5"/>
  <c r="AU84" i="6"/>
  <c r="AU54" i="6" s="1"/>
  <c r="AU68" i="6" s="1"/>
  <c r="AU6" i="6" s="1"/>
  <c r="L247" i="5"/>
  <c r="AG247" i="5" s="1"/>
  <c r="K262" i="5"/>
  <c r="L278" i="5"/>
  <c r="J292" i="5"/>
  <c r="H73" i="6" s="1"/>
  <c r="I73" i="6" s="1"/>
  <c r="K311" i="5"/>
  <c r="K326" i="5"/>
  <c r="K328" i="5"/>
  <c r="L332" i="5"/>
  <c r="AR340" i="5"/>
  <c r="AQ76" i="6" s="1"/>
  <c r="AN340" i="5"/>
  <c r="AM76" i="6" s="1"/>
  <c r="AJ340" i="5"/>
  <c r="AI76" i="6" s="1"/>
  <c r="AF340" i="5"/>
  <c r="AE76" i="6" s="1"/>
  <c r="AB340" i="5"/>
  <c r="AA76" i="6" s="1"/>
  <c r="X340" i="5"/>
  <c r="W76" i="6" s="1"/>
  <c r="T340" i="5"/>
  <c r="S76" i="6" s="1"/>
  <c r="H340" i="5"/>
  <c r="F76" i="6" s="1"/>
  <c r="G76" i="6" s="1"/>
  <c r="K334" i="5"/>
  <c r="K349" i="5"/>
  <c r="AT356" i="5"/>
  <c r="AS77" i="6" s="1"/>
  <c r="AP356" i="5"/>
  <c r="AO77" i="6" s="1"/>
  <c r="AL356" i="5"/>
  <c r="AK77" i="6" s="1"/>
  <c r="AH356" i="5"/>
  <c r="AG77" i="6" s="1"/>
  <c r="AG84" i="6" s="1"/>
  <c r="AG54" i="6" s="1"/>
  <c r="AG68" i="6" s="1"/>
  <c r="AG6" i="6" s="1"/>
  <c r="AD356" i="5"/>
  <c r="AC77" i="6" s="1"/>
  <c r="Z356" i="5"/>
  <c r="Y77" i="6" s="1"/>
  <c r="V356" i="5"/>
  <c r="U77" i="6" s="1"/>
  <c r="L199" i="5"/>
  <c r="AF199" i="5" s="1"/>
  <c r="L202" i="5"/>
  <c r="AF202" i="5" s="1"/>
  <c r="L206" i="5"/>
  <c r="AF206" i="5" s="1"/>
  <c r="L218" i="5"/>
  <c r="AF218" i="5" s="1"/>
  <c r="L268" i="5"/>
  <c r="K269" i="5"/>
  <c r="J276" i="5"/>
  <c r="L279" i="5"/>
  <c r="K280" i="5"/>
  <c r="H292" i="5"/>
  <c r="F73" i="6" s="1"/>
  <c r="G73" i="6" s="1"/>
  <c r="H308" i="5"/>
  <c r="F74" i="6" s="1"/>
  <c r="G74" i="6" s="1"/>
  <c r="K310" i="5"/>
  <c r="L312" i="5"/>
  <c r="L313" i="5"/>
  <c r="L327" i="5"/>
  <c r="AU340" i="5"/>
  <c r="AT76" i="6" s="1"/>
  <c r="AQ340" i="5"/>
  <c r="AP76" i="6" s="1"/>
  <c r="AM340" i="5"/>
  <c r="AL76" i="6" s="1"/>
  <c r="AL84" i="6" s="1"/>
  <c r="AL54" i="6" s="1"/>
  <c r="AL68" i="6" s="1"/>
  <c r="AL6" i="6" s="1"/>
  <c r="AI340" i="5"/>
  <c r="AH76" i="6" s="1"/>
  <c r="AE340" i="5"/>
  <c r="AD76" i="6" s="1"/>
  <c r="AA340" i="5"/>
  <c r="Z76" i="6" s="1"/>
  <c r="W340" i="5"/>
  <c r="V76" i="6" s="1"/>
  <c r="V84" i="6" s="1"/>
  <c r="V54" i="6" s="1"/>
  <c r="V68" i="6" s="1"/>
  <c r="V6" i="6" s="1"/>
  <c r="S340" i="5"/>
  <c r="R76" i="6" s="1"/>
  <c r="F340" i="5"/>
  <c r="D76" i="6" s="1"/>
  <c r="E76" i="6" s="1"/>
  <c r="AF356" i="5"/>
  <c r="AE77" i="6" s="1"/>
  <c r="AB356" i="5"/>
  <c r="AA77" i="6" s="1"/>
  <c r="X356" i="5"/>
  <c r="W77" i="6" s="1"/>
  <c r="T356" i="5"/>
  <c r="S77" i="6" s="1"/>
  <c r="H356" i="5"/>
  <c r="F77" i="6" s="1"/>
  <c r="G77" i="6" s="1"/>
  <c r="L15" i="5"/>
  <c r="J20" i="5"/>
  <c r="H38" i="6" s="1"/>
  <c r="I38" i="6" s="1"/>
  <c r="J164" i="5"/>
  <c r="H45" i="6" s="1"/>
  <c r="I45" i="6" s="1"/>
  <c r="V52" i="6"/>
  <c r="V22" i="6" s="1"/>
  <c r="V36" i="6" s="1"/>
  <c r="V5" i="6" s="1"/>
  <c r="AT180" i="5"/>
  <c r="AS46" i="6" s="1"/>
  <c r="AP180" i="5"/>
  <c r="AO46" i="6" s="1"/>
  <c r="AL180" i="5"/>
  <c r="AK46" i="6" s="1"/>
  <c r="AH180" i="5"/>
  <c r="AG46" i="6" s="1"/>
  <c r="AD180" i="5"/>
  <c r="AC46" i="6" s="1"/>
  <c r="Z180" i="5"/>
  <c r="Y46" i="6" s="1"/>
  <c r="V180" i="5"/>
  <c r="U46" i="6" s="1"/>
  <c r="AN84" i="6"/>
  <c r="AN54" i="6" s="1"/>
  <c r="AN68" i="6" s="1"/>
  <c r="AN6" i="6" s="1"/>
  <c r="T84" i="6"/>
  <c r="T54" i="6" s="1"/>
  <c r="T68" i="6" s="1"/>
  <c r="T6" i="6" s="1"/>
  <c r="J340" i="5"/>
  <c r="H76" i="6" s="1"/>
  <c r="I76" i="6" s="1"/>
  <c r="J77" i="6"/>
  <c r="AU20" i="6"/>
  <c r="K40" i="6"/>
  <c r="J40" i="6"/>
  <c r="L358" i="5"/>
  <c r="K358" i="5"/>
  <c r="L350" i="5"/>
  <c r="K350" i="5"/>
  <c r="L349" i="5"/>
  <c r="L348" i="5"/>
  <c r="K348" i="5"/>
  <c r="K347" i="5"/>
  <c r="L346" i="5"/>
  <c r="K346" i="5"/>
  <c r="L345" i="5"/>
  <c r="K345" i="5"/>
  <c r="L344" i="5"/>
  <c r="K344" i="5"/>
  <c r="L343" i="5"/>
  <c r="K343" i="5"/>
  <c r="L342" i="5"/>
  <c r="K342" i="5"/>
  <c r="L337" i="5"/>
  <c r="K337" i="5"/>
  <c r="L336" i="5"/>
  <c r="K336" i="5"/>
  <c r="L333" i="5"/>
  <c r="K333" i="5"/>
  <c r="K332" i="5"/>
  <c r="K331" i="5"/>
  <c r="L330" i="5"/>
  <c r="K330" i="5"/>
  <c r="L329" i="5"/>
  <c r="K329" i="5"/>
  <c r="L316" i="5"/>
  <c r="K316" i="5"/>
  <c r="K315" i="5"/>
  <c r="L314" i="5"/>
  <c r="K314" i="5"/>
  <c r="K313" i="5"/>
  <c r="L311" i="5"/>
  <c r="L310" i="5"/>
  <c r="K294" i="5"/>
  <c r="L280" i="5"/>
  <c r="K279" i="5"/>
  <c r="L270" i="5"/>
  <c r="K270" i="5"/>
  <c r="L269" i="5"/>
  <c r="K267" i="5"/>
  <c r="L266" i="5"/>
  <c r="L265" i="5"/>
  <c r="K265" i="5"/>
  <c r="L264" i="5"/>
  <c r="K264" i="5"/>
  <c r="L263" i="5"/>
  <c r="K263" i="5"/>
  <c r="L262" i="5"/>
  <c r="K246" i="5"/>
  <c r="L236" i="5"/>
  <c r="K236" i="5"/>
  <c r="L235" i="5"/>
  <c r="K235" i="5"/>
  <c r="L234" i="5"/>
  <c r="K234" i="5"/>
  <c r="L233" i="5"/>
  <c r="K233" i="5"/>
  <c r="K231" i="5"/>
  <c r="L230" i="5"/>
  <c r="K230" i="5"/>
  <c r="K220" i="5"/>
  <c r="K219" i="5"/>
  <c r="K218" i="5"/>
  <c r="K217" i="5"/>
  <c r="K216" i="5"/>
  <c r="K214" i="5"/>
  <c r="L213" i="5"/>
  <c r="AF213" i="5" s="1"/>
  <c r="K213" i="5"/>
  <c r="K210" i="5"/>
  <c r="L208" i="5"/>
  <c r="AF208" i="5" s="1"/>
  <c r="K206" i="5"/>
  <c r="K205" i="5"/>
  <c r="K204" i="5"/>
  <c r="K203" i="5"/>
  <c r="K201" i="5"/>
  <c r="L200" i="5"/>
  <c r="AF200" i="5" s="1"/>
  <c r="K200" i="5"/>
  <c r="K199" i="5"/>
  <c r="K198" i="5"/>
  <c r="L182" i="5"/>
  <c r="K182" i="5"/>
  <c r="L175" i="5"/>
  <c r="K175" i="5"/>
  <c r="L174" i="5"/>
  <c r="K174" i="5"/>
  <c r="L173" i="5"/>
  <c r="K173" i="5"/>
  <c r="L172" i="5"/>
  <c r="K172" i="5"/>
  <c r="L171" i="5"/>
  <c r="K171" i="5"/>
  <c r="K170" i="5"/>
  <c r="K168" i="5"/>
  <c r="L137" i="5"/>
  <c r="K137" i="5"/>
  <c r="L136" i="5"/>
  <c r="K136" i="5"/>
  <c r="L135" i="5"/>
  <c r="K135" i="5"/>
  <c r="L134" i="5"/>
  <c r="K134" i="5"/>
  <c r="L132" i="5"/>
  <c r="K132" i="5"/>
  <c r="L131" i="5"/>
  <c r="K131" i="5"/>
  <c r="L130" i="5"/>
  <c r="K130" i="5"/>
  <c r="L129" i="5"/>
  <c r="K129" i="5"/>
  <c r="L128" i="5"/>
  <c r="K128" i="5"/>
  <c r="L127" i="5"/>
  <c r="K127" i="5"/>
  <c r="L126" i="5"/>
  <c r="K126" i="5"/>
  <c r="L125" i="5"/>
  <c r="K125" i="5"/>
  <c r="L124" i="5"/>
  <c r="K124" i="5"/>
  <c r="K123" i="5"/>
  <c r="L122" i="5"/>
  <c r="K122" i="5"/>
  <c r="L121" i="5"/>
  <c r="L120" i="5"/>
  <c r="K120" i="5"/>
  <c r="L104" i="5"/>
  <c r="K104" i="5"/>
  <c r="L103" i="5"/>
  <c r="K103" i="5"/>
  <c r="L88" i="5"/>
  <c r="K88" i="5"/>
  <c r="L87" i="5"/>
  <c r="K87" i="5"/>
  <c r="L86" i="5"/>
  <c r="K86" i="5"/>
  <c r="L72" i="5"/>
  <c r="K72" i="5"/>
  <c r="L71" i="5"/>
  <c r="K71" i="5"/>
  <c r="L70" i="5"/>
  <c r="K70" i="5"/>
  <c r="L37" i="5"/>
  <c r="R37" i="5"/>
  <c r="R52" i="5" s="1"/>
  <c r="Q39" i="6" s="1"/>
  <c r="K37" i="5"/>
  <c r="L36" i="5"/>
  <c r="K36" i="5"/>
  <c r="L35" i="5"/>
  <c r="K35" i="5"/>
  <c r="L34" i="5"/>
  <c r="K34" i="5"/>
  <c r="L33" i="5"/>
  <c r="K33" i="5"/>
  <c r="K32" i="5"/>
  <c r="L31" i="5"/>
  <c r="K31" i="5"/>
  <c r="L30" i="5"/>
  <c r="L29" i="5"/>
  <c r="K29" i="5"/>
  <c r="L28" i="5"/>
  <c r="K28" i="5"/>
  <c r="L27" i="5"/>
  <c r="K27" i="5"/>
  <c r="L26" i="5"/>
  <c r="K26" i="5"/>
  <c r="L23" i="5"/>
  <c r="L22" i="5"/>
  <c r="K22" i="5"/>
  <c r="L18" i="5"/>
  <c r="R16" i="5"/>
  <c r="L16" i="5"/>
  <c r="L14" i="5"/>
  <c r="K14" i="5"/>
  <c r="L13" i="5"/>
  <c r="K13" i="5"/>
  <c r="L12" i="5"/>
  <c r="K12" i="5"/>
  <c r="L11" i="5"/>
  <c r="K11" i="5"/>
  <c r="R10" i="5"/>
  <c r="L10" i="5"/>
  <c r="L9" i="5"/>
  <c r="K9" i="5"/>
  <c r="L8" i="5"/>
  <c r="L7" i="5"/>
  <c r="K7" i="5"/>
  <c r="L6" i="5"/>
  <c r="K6" i="5"/>
  <c r="J47" i="6" l="1"/>
  <c r="L372" i="5"/>
  <c r="U52" i="6"/>
  <c r="U22" i="6" s="1"/>
  <c r="U36" i="6" s="1"/>
  <c r="U5" i="6" s="1"/>
  <c r="J228" i="5"/>
  <c r="H48" i="6" s="1"/>
  <c r="AJ52" i="6"/>
  <c r="AJ22" i="6" s="1"/>
  <c r="AJ36" i="6" s="1"/>
  <c r="AJ5" i="6" s="1"/>
  <c r="AD52" i="6"/>
  <c r="AD22" i="6" s="1"/>
  <c r="AD36" i="6" s="1"/>
  <c r="AD5" i="6" s="1"/>
  <c r="X52" i="6"/>
  <c r="X22" i="6" s="1"/>
  <c r="X36" i="6" s="1"/>
  <c r="X5" i="6" s="1"/>
  <c r="K77" i="6"/>
  <c r="S84" i="6"/>
  <c r="S54" i="6" s="1"/>
  <c r="S68" i="6" s="1"/>
  <c r="S6" i="6" s="1"/>
  <c r="AI84" i="6"/>
  <c r="AI54" i="6" s="1"/>
  <c r="AI68" i="6" s="1"/>
  <c r="AI6" i="6" s="1"/>
  <c r="AK84" i="6"/>
  <c r="AK54" i="6" s="1"/>
  <c r="AK68" i="6" s="1"/>
  <c r="AK6" i="6" s="1"/>
  <c r="Y84" i="6"/>
  <c r="Y54" i="6" s="1"/>
  <c r="Y68" i="6" s="1"/>
  <c r="Y6" i="6" s="1"/>
  <c r="E73" i="6"/>
  <c r="K73" i="6" s="1"/>
  <c r="J73" i="6"/>
  <c r="AJ84" i="6"/>
  <c r="AJ54" i="6" s="1"/>
  <c r="AJ68" i="6" s="1"/>
  <c r="AJ6" i="6" s="1"/>
  <c r="Z84" i="6"/>
  <c r="Z54" i="6" s="1"/>
  <c r="Z68" i="6" s="1"/>
  <c r="Z6" i="6" s="1"/>
  <c r="AP84" i="6"/>
  <c r="AP54" i="6" s="1"/>
  <c r="AP68" i="6" s="1"/>
  <c r="AP6" i="6" s="1"/>
  <c r="W84" i="6"/>
  <c r="W54" i="6" s="1"/>
  <c r="W68" i="6" s="1"/>
  <c r="W6" i="6" s="1"/>
  <c r="R84" i="6"/>
  <c r="R54" i="6" s="1"/>
  <c r="R68" i="6" s="1"/>
  <c r="R6" i="6" s="1"/>
  <c r="AH84" i="6"/>
  <c r="AH54" i="6" s="1"/>
  <c r="AH68" i="6" s="1"/>
  <c r="AH6" i="6" s="1"/>
  <c r="AO84" i="6"/>
  <c r="AO54" i="6" s="1"/>
  <c r="AO68" i="6" s="1"/>
  <c r="AO6" i="6" s="1"/>
  <c r="F180" i="5"/>
  <c r="AH52" i="6"/>
  <c r="AH22" i="6" s="1"/>
  <c r="AH36" i="6" s="1"/>
  <c r="AH5" i="6" s="1"/>
  <c r="AA52" i="6"/>
  <c r="AA22" i="6" s="1"/>
  <c r="AA36" i="6" s="1"/>
  <c r="AA5" i="6" s="1"/>
  <c r="S52" i="6"/>
  <c r="S22" i="6" s="1"/>
  <c r="S36" i="6" s="1"/>
  <c r="S5" i="6" s="1"/>
  <c r="S20" i="6" s="1"/>
  <c r="E7" i="7" s="1"/>
  <c r="I7" i="7" s="1"/>
  <c r="AI52" i="6"/>
  <c r="AI22" i="6" s="1"/>
  <c r="AI36" i="6" s="1"/>
  <c r="AI5" i="6" s="1"/>
  <c r="AI20" i="6" s="1"/>
  <c r="AN52" i="6"/>
  <c r="AN22" i="6" s="1"/>
  <c r="AN36" i="6" s="1"/>
  <c r="AN5" i="6" s="1"/>
  <c r="AN20" i="6" s="1"/>
  <c r="AL52" i="6"/>
  <c r="AL22" i="6" s="1"/>
  <c r="AL36" i="6" s="1"/>
  <c r="AL5" i="6" s="1"/>
  <c r="AL20" i="6" s="1"/>
  <c r="R52" i="6"/>
  <c r="R22" i="6" s="1"/>
  <c r="R36" i="6" s="1"/>
  <c r="R5" i="6" s="1"/>
  <c r="AM52" i="6"/>
  <c r="AM22" i="6" s="1"/>
  <c r="AM36" i="6" s="1"/>
  <c r="AM5" i="6" s="1"/>
  <c r="W52" i="6"/>
  <c r="W22" i="6" s="1"/>
  <c r="W36" i="6" s="1"/>
  <c r="W5" i="6" s="1"/>
  <c r="AQ52" i="6"/>
  <c r="AQ22" i="6" s="1"/>
  <c r="AQ36" i="6" s="1"/>
  <c r="AQ5" i="6" s="1"/>
  <c r="AR52" i="6"/>
  <c r="AR22" i="6" s="1"/>
  <c r="AR36" i="6" s="1"/>
  <c r="AR5" i="6" s="1"/>
  <c r="AK52" i="6"/>
  <c r="AK22" i="6" s="1"/>
  <c r="AK36" i="6" s="1"/>
  <c r="AK5" i="6" s="1"/>
  <c r="H52" i="5"/>
  <c r="F39" i="6" s="1"/>
  <c r="AT52" i="6"/>
  <c r="AT22" i="6" s="1"/>
  <c r="AT36" i="6" s="1"/>
  <c r="AT5" i="6" s="1"/>
  <c r="AB52" i="6"/>
  <c r="AB22" i="6" s="1"/>
  <c r="AB36" i="6" s="1"/>
  <c r="AB5" i="6" s="1"/>
  <c r="T52" i="6"/>
  <c r="T22" i="6" s="1"/>
  <c r="T36" i="6" s="1"/>
  <c r="T5" i="6" s="1"/>
  <c r="T20" i="6" s="1"/>
  <c r="Z52" i="6"/>
  <c r="Z22" i="6" s="1"/>
  <c r="Z36" i="6" s="1"/>
  <c r="Z5" i="6" s="1"/>
  <c r="AP52" i="6"/>
  <c r="AP22" i="6" s="1"/>
  <c r="AP36" i="6" s="1"/>
  <c r="AP5" i="6" s="1"/>
  <c r="AF52" i="6"/>
  <c r="AF22" i="6" s="1"/>
  <c r="AF36" i="6" s="1"/>
  <c r="AF5" i="6" s="1"/>
  <c r="AO52" i="6"/>
  <c r="AO22" i="6" s="1"/>
  <c r="AO36" i="6" s="1"/>
  <c r="AO5" i="6" s="1"/>
  <c r="V20" i="6"/>
  <c r="AC52" i="6"/>
  <c r="AC22" i="6" s="1"/>
  <c r="AC36" i="6" s="1"/>
  <c r="AC5" i="6" s="1"/>
  <c r="AS52" i="6"/>
  <c r="AS22" i="6" s="1"/>
  <c r="AS36" i="6" s="1"/>
  <c r="AS5" i="6" s="1"/>
  <c r="U84" i="6"/>
  <c r="U54" i="6" s="1"/>
  <c r="U68" i="6" s="1"/>
  <c r="U6" i="6" s="1"/>
  <c r="Q84" i="6"/>
  <c r="Q54" i="6" s="1"/>
  <c r="Q68" i="6" s="1"/>
  <c r="Q6" i="6" s="1"/>
  <c r="AB84" i="6"/>
  <c r="AB54" i="6" s="1"/>
  <c r="AB68" i="6" s="1"/>
  <c r="AB6" i="6" s="1"/>
  <c r="AR84" i="6"/>
  <c r="AR54" i="6" s="1"/>
  <c r="AR68" i="6" s="1"/>
  <c r="AR6" i="6" s="1"/>
  <c r="X84" i="6"/>
  <c r="X54" i="6" s="1"/>
  <c r="X68" i="6" s="1"/>
  <c r="X6" i="6" s="1"/>
  <c r="AA84" i="6"/>
  <c r="AA54" i="6" s="1"/>
  <c r="AA68" i="6" s="1"/>
  <c r="AA6" i="6" s="1"/>
  <c r="AE84" i="6"/>
  <c r="AE54" i="6" s="1"/>
  <c r="AE68" i="6" s="1"/>
  <c r="AE6" i="6" s="1"/>
  <c r="L356" i="5"/>
  <c r="AM84" i="6"/>
  <c r="AM54" i="6" s="1"/>
  <c r="AM68" i="6" s="1"/>
  <c r="AM6" i="6" s="1"/>
  <c r="AC84" i="6"/>
  <c r="AC54" i="6" s="1"/>
  <c r="AC68" i="6" s="1"/>
  <c r="AC6" i="6" s="1"/>
  <c r="AS84" i="6"/>
  <c r="AS54" i="6" s="1"/>
  <c r="AS68" i="6" s="1"/>
  <c r="AS6" i="6" s="1"/>
  <c r="K38" i="6"/>
  <c r="AD84" i="6"/>
  <c r="AD54" i="6" s="1"/>
  <c r="AD68" i="6" s="1"/>
  <c r="AD6" i="6" s="1"/>
  <c r="AD20" i="6" s="1"/>
  <c r="E25" i="7" s="1"/>
  <c r="I25" i="7" s="1"/>
  <c r="AT84" i="6"/>
  <c r="AT54" i="6" s="1"/>
  <c r="AT68" i="6" s="1"/>
  <c r="AT6" i="6" s="1"/>
  <c r="AQ84" i="6"/>
  <c r="AQ54" i="6" s="1"/>
  <c r="AQ68" i="6" s="1"/>
  <c r="AQ6" i="6" s="1"/>
  <c r="AQ20" i="6" s="1"/>
  <c r="H276" i="5"/>
  <c r="F72" i="6" s="1"/>
  <c r="G72" i="6" s="1"/>
  <c r="G84" i="6" s="1"/>
  <c r="F54" i="6" s="1"/>
  <c r="G54" i="6" s="1"/>
  <c r="G68" i="6" s="1"/>
  <c r="F6" i="6" s="1"/>
  <c r="Y52" i="6"/>
  <c r="Y22" i="6" s="1"/>
  <c r="Y36" i="6" s="1"/>
  <c r="Y5" i="6" s="1"/>
  <c r="Y20" i="6" s="1"/>
  <c r="F148" i="5"/>
  <c r="D44" i="6" s="1"/>
  <c r="L196" i="5"/>
  <c r="R20" i="5"/>
  <c r="Q38" i="6" s="1"/>
  <c r="Q52" i="6" s="1"/>
  <c r="Q22" i="6" s="1"/>
  <c r="Q36" i="6" s="1"/>
  <c r="Q5" i="6" s="1"/>
  <c r="AG52" i="6"/>
  <c r="AG22" i="6" s="1"/>
  <c r="AG36" i="6" s="1"/>
  <c r="AG5" i="6" s="1"/>
  <c r="AG20" i="6" s="1"/>
  <c r="E38" i="7" s="1"/>
  <c r="I38" i="7" s="1"/>
  <c r="H72" i="6"/>
  <c r="I72" i="6" s="1"/>
  <c r="E78" i="6"/>
  <c r="K78" i="6" s="1"/>
  <c r="J78" i="6"/>
  <c r="L244" i="5"/>
  <c r="D70" i="6"/>
  <c r="E72" i="6"/>
  <c r="L324" i="5"/>
  <c r="H75" i="6"/>
  <c r="L292" i="5"/>
  <c r="L260" i="5"/>
  <c r="D71" i="6"/>
  <c r="L100" i="5"/>
  <c r="H42" i="6"/>
  <c r="L116" i="5"/>
  <c r="H43" i="6"/>
  <c r="K76" i="6"/>
  <c r="AG260" i="5"/>
  <c r="AF71" i="6" s="1"/>
  <c r="AF84" i="6" s="1"/>
  <c r="AF54" i="6" s="1"/>
  <c r="AF68" i="6" s="1"/>
  <c r="AF6" i="6" s="1"/>
  <c r="L84" i="5"/>
  <c r="H41" i="6"/>
  <c r="E74" i="6"/>
  <c r="K74" i="6" s="1"/>
  <c r="J74" i="6"/>
  <c r="AF228" i="5"/>
  <c r="AE48" i="6" s="1"/>
  <c r="AE52" i="6" s="1"/>
  <c r="AE22" i="6" s="1"/>
  <c r="AE36" i="6" s="1"/>
  <c r="AE5" i="6" s="1"/>
  <c r="L308" i="5"/>
  <c r="L20" i="5"/>
  <c r="J38" i="6"/>
  <c r="J76" i="6"/>
  <c r="L340" i="5"/>
  <c r="U20" i="6" l="1"/>
  <c r="AH20" i="6"/>
  <c r="L228" i="5"/>
  <c r="AJ20" i="6"/>
  <c r="X20" i="6"/>
  <c r="W20" i="6"/>
  <c r="E34" i="7" s="1"/>
  <c r="I34" i="7" s="1"/>
  <c r="AK20" i="6"/>
  <c r="Z20" i="6"/>
  <c r="E40" i="7" s="1"/>
  <c r="I40" i="7" s="1"/>
  <c r="R20" i="6"/>
  <c r="AP20" i="6"/>
  <c r="Q20" i="6"/>
  <c r="AO20" i="6"/>
  <c r="AS20" i="6"/>
  <c r="AR20" i="6"/>
  <c r="AC20" i="6"/>
  <c r="AT20" i="6"/>
  <c r="AA20" i="6"/>
  <c r="E39" i="7" s="1"/>
  <c r="I39" i="7" s="1"/>
  <c r="AM20" i="6"/>
  <c r="D46" i="6"/>
  <c r="L180" i="5"/>
  <c r="L52" i="5"/>
  <c r="G39" i="6"/>
  <c r="J39" i="6"/>
  <c r="AB20" i="6"/>
  <c r="G6" i="6"/>
  <c r="F7" i="9"/>
  <c r="G7" i="9" s="1"/>
  <c r="AF20" i="6"/>
  <c r="I32" i="7" s="1"/>
  <c r="AE20" i="6"/>
  <c r="E26" i="7" s="1"/>
  <c r="J72" i="6"/>
  <c r="L148" i="5"/>
  <c r="L276" i="5"/>
  <c r="I48" i="6"/>
  <c r="K48" i="6" s="1"/>
  <c r="J48" i="6"/>
  <c r="I42" i="6"/>
  <c r="K42" i="6" s="1"/>
  <c r="J42" i="6"/>
  <c r="K72" i="6"/>
  <c r="I75" i="6"/>
  <c r="J75" i="6"/>
  <c r="E70" i="6"/>
  <c r="J70" i="6"/>
  <c r="I43" i="6"/>
  <c r="K43" i="6" s="1"/>
  <c r="J43" i="6"/>
  <c r="E71" i="6"/>
  <c r="K71" i="6" s="1"/>
  <c r="J71" i="6"/>
  <c r="I41" i="6"/>
  <c r="J41" i="6"/>
  <c r="E44" i="6"/>
  <c r="K44" i="6" s="1"/>
  <c r="J44" i="6"/>
  <c r="I26" i="7" l="1"/>
  <c r="E46" i="6"/>
  <c r="K46" i="6" s="1"/>
  <c r="J46" i="6"/>
  <c r="G52" i="6"/>
  <c r="F22" i="6" s="1"/>
  <c r="G22" i="6" s="1"/>
  <c r="G36" i="6" s="1"/>
  <c r="F5" i="6" s="1"/>
  <c r="K39" i="6"/>
  <c r="K70" i="6"/>
  <c r="E84" i="6"/>
  <c r="K41" i="6"/>
  <c r="I52" i="6"/>
  <c r="H22" i="6" s="1"/>
  <c r="I22" i="6" s="1"/>
  <c r="I36" i="6" s="1"/>
  <c r="H5" i="6" s="1"/>
  <c r="K75" i="6"/>
  <c r="I84" i="6"/>
  <c r="H54" i="6" s="1"/>
  <c r="I54" i="6" s="1"/>
  <c r="I68" i="6" s="1"/>
  <c r="F150" i="5"/>
  <c r="K150" i="5"/>
  <c r="G5" i="6" l="1"/>
  <c r="G20" i="6" s="1"/>
  <c r="F6" i="9"/>
  <c r="G6" i="9" s="1"/>
  <c r="F5" i="9" s="1"/>
  <c r="G5" i="9" s="1"/>
  <c r="G20" i="9" s="1"/>
  <c r="E9" i="7" s="1"/>
  <c r="I5" i="6"/>
  <c r="H6" i="9"/>
  <c r="I6" i="9" s="1"/>
  <c r="D54" i="6"/>
  <c r="K84" i="6"/>
  <c r="F164" i="5"/>
  <c r="L150" i="5"/>
  <c r="H6" i="6"/>
  <c r="E16" i="7" l="1"/>
  <c r="I16" i="7" s="1"/>
  <c r="E18" i="7"/>
  <c r="I18" i="7" s="1"/>
  <c r="E15" i="7"/>
  <c r="I9" i="7"/>
  <c r="E10" i="7"/>
  <c r="I10" i="7" s="1"/>
  <c r="E54" i="6"/>
  <c r="J54" i="6"/>
  <c r="D45" i="6"/>
  <c r="L164" i="5"/>
  <c r="I6" i="6"/>
  <c r="H7" i="9" s="1"/>
  <c r="I7" i="9" s="1"/>
  <c r="H5" i="9" s="1"/>
  <c r="I5" i="9" s="1"/>
  <c r="I15" i="7" l="1"/>
  <c r="E17" i="7"/>
  <c r="I17" i="7" s="1"/>
  <c r="E11" i="7"/>
  <c r="E68" i="6"/>
  <c r="K54" i="6"/>
  <c r="E45" i="6"/>
  <c r="J45" i="6"/>
  <c r="I20" i="6"/>
  <c r="I28" i="7" l="1"/>
  <c r="E27" i="7"/>
  <c r="I27" i="7" s="1"/>
  <c r="E14" i="7"/>
  <c r="I14" i="7" s="1"/>
  <c r="E13" i="7"/>
  <c r="I13" i="7" s="1"/>
  <c r="I11" i="7"/>
  <c r="D6" i="6"/>
  <c r="D7" i="9" s="1"/>
  <c r="K68" i="6"/>
  <c r="K45" i="6"/>
  <c r="E52" i="6"/>
  <c r="E7" i="9" l="1"/>
  <c r="K7" i="9" s="1"/>
  <c r="J7" i="9"/>
  <c r="E6" i="6"/>
  <c r="K6" i="6" s="1"/>
  <c r="J6" i="6"/>
  <c r="D22" i="6"/>
  <c r="K52" i="6"/>
  <c r="E22" i="6" l="1"/>
  <c r="J22" i="6"/>
  <c r="E36" i="6" l="1"/>
  <c r="K22" i="6"/>
  <c r="D5" i="6" l="1"/>
  <c r="D6" i="9" s="1"/>
  <c r="K36" i="6"/>
  <c r="J6" i="9" l="1"/>
  <c r="E6" i="9"/>
  <c r="E5" i="6"/>
  <c r="J5" i="6"/>
  <c r="D5" i="9" l="1"/>
  <c r="K6" i="9"/>
  <c r="K5" i="6"/>
  <c r="E20" i="6"/>
  <c r="E5" i="9" l="1"/>
  <c r="J5" i="9"/>
  <c r="K20" i="6"/>
  <c r="E20" i="9" l="1"/>
  <c r="K5" i="9"/>
  <c r="E5" i="7" l="1"/>
  <c r="I5" i="7" l="1"/>
  <c r="E6" i="7"/>
  <c r="I6" i="7" s="1"/>
  <c r="E8" i="7" l="1"/>
  <c r="I19" i="7" s="1"/>
  <c r="E20" i="7" l="1"/>
  <c r="I20" i="7" s="1"/>
  <c r="I8" i="7"/>
  <c r="I19" i="10" l="1"/>
  <c r="J19" i="10" l="1"/>
  <c r="K19" i="10"/>
  <c r="L19" i="10" l="1"/>
  <c r="I14" i="10"/>
  <c r="J14" i="10" l="1"/>
  <c r="K14" i="10"/>
  <c r="I6" i="10" l="1"/>
  <c r="L14" i="10"/>
  <c r="J6" i="10" l="1"/>
  <c r="K6" i="10"/>
  <c r="I5" i="10" l="1"/>
  <c r="L6" i="10"/>
  <c r="J5" i="10" l="1"/>
  <c r="K5" i="10"/>
  <c r="J61" i="10" l="1"/>
  <c r="H8" i="9"/>
  <c r="L5" i="10"/>
  <c r="L61" i="10" s="1"/>
  <c r="I8" i="9" l="1"/>
  <c r="J8" i="9"/>
  <c r="K8" i="9" l="1"/>
  <c r="I20" i="9"/>
  <c r="E12" i="7" l="1"/>
  <c r="K20" i="9"/>
  <c r="I12" i="7" l="1"/>
  <c r="E22" i="7"/>
  <c r="I22" i="7" s="1"/>
  <c r="E21" i="7"/>
  <c r="I21" i="7" s="1"/>
  <c r="E24" i="7"/>
  <c r="I24" i="7" s="1"/>
  <c r="E23" i="7"/>
  <c r="I23" i="7" s="1"/>
  <c r="E29" i="7" l="1"/>
  <c r="I29" i="7" l="1"/>
  <c r="E31" i="7"/>
  <c r="E33" i="7" s="1"/>
  <c r="E30" i="7"/>
  <c r="I30" i="7" s="1"/>
  <c r="I31" i="7" l="1"/>
  <c r="I33" i="7" s="1"/>
  <c r="I35" i="7"/>
  <c r="I36" i="7" s="1"/>
  <c r="I37" i="7" s="1"/>
  <c r="I41" i="7" s="1"/>
  <c r="E35" i="7"/>
  <c r="E37" i="7" l="1"/>
  <c r="E41" i="7" s="1"/>
  <c r="E36" i="7" l="1"/>
</calcChain>
</file>

<file path=xl/sharedStrings.xml><?xml version="1.0" encoding="utf-8"?>
<sst xmlns="http://schemas.openxmlformats.org/spreadsheetml/2006/main" count="9113" uniqueCount="1549">
  <si>
    <t>01. 병동화장실 개선공사</t>
  </si>
  <si>
    <t>0101. 건축공사</t>
  </si>
  <si>
    <t>02. 화장실 개선공사</t>
  </si>
  <si>
    <t>0201. 건축공사</t>
  </si>
  <si>
    <t>단위</t>
  </si>
  <si>
    <t>구분</t>
  </si>
  <si>
    <t>kg</t>
  </si>
  <si>
    <t>거울</t>
  </si>
  <si>
    <t>개</t>
  </si>
  <si>
    <t>㎡</t>
  </si>
  <si>
    <t>PK적산</t>
  </si>
  <si>
    <t>m</t>
  </si>
  <si>
    <t>경량철골천장틀(내진행거)</t>
  </si>
  <si>
    <t>CLIP-BAR, 1m미만, 600×600, 인서트</t>
  </si>
  <si>
    <t>M2</t>
  </si>
  <si>
    <t>M-BAR, 1m이상, 인서트, 설치도</t>
  </si>
  <si>
    <t>EA</t>
  </si>
  <si>
    <t>조</t>
  </si>
  <si>
    <t>L</t>
  </si>
  <si>
    <t>알루미늄천장재</t>
  </si>
  <si>
    <t>알루미늄천장재, 내풍압 600×600×0.7T 무공, 현장설치도</t>
  </si>
  <si>
    <t>대</t>
  </si>
  <si>
    <t>RT-1100, 운반비 포함, 1개월</t>
  </si>
  <si>
    <t>재료분리대</t>
  </si>
  <si>
    <t>SUS, 20mm, ㄷ-type</t>
  </si>
  <si>
    <t>점자블록</t>
  </si>
  <si>
    <t>논슬립자기질, 300×300×14T(점형,선형)</t>
  </si>
  <si>
    <t>장</t>
  </si>
  <si>
    <t>철강설</t>
  </si>
  <si>
    <t>철강설, 고철, 작업설부산물</t>
  </si>
  <si>
    <t>철강설, 알루미늄, 작업설부산물</t>
  </si>
  <si>
    <t>철합금설</t>
  </si>
  <si>
    <t>철합금설, 스텐레스.작업설부산물</t>
  </si>
  <si>
    <t>M</t>
  </si>
  <si>
    <t>핸드레일</t>
  </si>
  <si>
    <t>축광 PVC, Φ38, 벽부형, 현장설치도</t>
  </si>
  <si>
    <t>행거슬라이딩도어</t>
  </si>
  <si>
    <t>병원용, 107×2200×2100mm, 고창포함(200*500*5mm)</t>
  </si>
  <si>
    <t>화장실점자안내판</t>
  </si>
  <si>
    <t>125×140×5T</t>
  </si>
  <si>
    <t>화장실칸막이</t>
  </si>
  <si>
    <t>소변기칸막이, 450*900, 20T HPM, 설치도</t>
  </si>
  <si>
    <t>화장실칸막이, 뉴큐비클, 20mm/POP</t>
  </si>
  <si>
    <t>건설폐기물수집운반비(상차비)</t>
  </si>
  <si>
    <t>24톤 덤프트럭, 건설폐재류</t>
  </si>
  <si>
    <t>TON</t>
  </si>
  <si>
    <t>품질시험 수수료</t>
  </si>
  <si>
    <t>건설 용도막 방수재, 인열성능(인열강도)</t>
  </si>
  <si>
    <t>건</t>
  </si>
  <si>
    <t>건설 용도막 방수재, 인장성능(신장률)</t>
  </si>
  <si>
    <t>건설 용도막 방수재, 인장성능(인장강도)</t>
  </si>
  <si>
    <t>건설 용도막 방수재, 인장성능(항장적)</t>
  </si>
  <si>
    <t>도자기질 타일, 꺾임강도</t>
  </si>
  <si>
    <t>도자기질 타일, 내균열성</t>
  </si>
  <si>
    <t>도자기질 타일, 내마모성</t>
  </si>
  <si>
    <t>도자기질 타일, 내약품성</t>
  </si>
  <si>
    <t>도자기질 타일, 동결융해</t>
  </si>
  <si>
    <t>도자기질 타일, 뒤틀림</t>
  </si>
  <si>
    <t>도자기질 타일, 치수</t>
  </si>
  <si>
    <t>도자기질 타일, 흡수율</t>
  </si>
  <si>
    <t>수성도료, 1,2종/광택</t>
  </si>
  <si>
    <t>수성도료, 1,2종/내세척성</t>
  </si>
  <si>
    <t>수성도료, 1,2종/내알칼리성</t>
  </si>
  <si>
    <t>수성도료, 1,2종/은폐율</t>
  </si>
  <si>
    <t>알루미늄 및 알루미늄합금 압출형재, 굽힘시험</t>
  </si>
  <si>
    <t>알루미늄 및 알루미늄합금 압출형재, 연신율</t>
  </si>
  <si>
    <t>알루미늄 및 알루미늄합금 압출형재, 인장강도</t>
  </si>
  <si>
    <t>알루미늄 및 알루미늄합금 압출형재, 항복강도</t>
  </si>
  <si>
    <t>포틀랜드 시멘트, 밀도</t>
  </si>
  <si>
    <t>포틀랜드 시멘트, 분말도</t>
  </si>
  <si>
    <t>포틀랜드 시멘트, 응결시간</t>
  </si>
  <si>
    <t>수  량</t>
  </si>
  <si>
    <t>재  료  비</t>
  </si>
  <si>
    <t>노  무  비</t>
  </si>
  <si>
    <t>경      비</t>
  </si>
  <si>
    <t>합      계</t>
  </si>
  <si>
    <t>비  고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</si>
  <si>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</si>
  <si>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</si>
  <si>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</si>
  <si>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</si>
  <si>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</si>
  <si>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</si>
  <si>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</si>
  <si>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</si>
  <si>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01</t>
  </si>
  <si>
    <t>기계경비</t>
  </si>
  <si>
    <t>합  계</t>
  </si>
  <si>
    <t>개소</t>
  </si>
  <si>
    <t>식</t>
  </si>
  <si>
    <t>M3</t>
  </si>
  <si>
    <t>실내건축</t>
  </si>
  <si>
    <t>바닥</t>
  </si>
  <si>
    <t>SET</t>
  </si>
  <si>
    <t>재료비</t>
  </si>
  <si>
    <t>수밀코킹(10mm각)</t>
  </si>
  <si>
    <t>모르타르 바름</t>
  </si>
  <si>
    <t>비닐페인트 롤러칠</t>
  </si>
  <si>
    <t>노무비</t>
  </si>
  <si>
    <t>수량</t>
  </si>
  <si>
    <t>금    액</t>
  </si>
  <si>
    <t>가설 칸막이 설치</t>
  </si>
  <si>
    <t>T 45, 래핑칸막이, 자재 포함</t>
  </si>
  <si>
    <t>가설 칸막이 재설치</t>
  </si>
  <si>
    <t>T 45, 래핑칸막이, 자재 별도</t>
  </si>
  <si>
    <t>가설 칸막이 해체</t>
  </si>
  <si>
    <t>T 45, 래핑칸막이, 설치품의 20%</t>
  </si>
  <si>
    <t>가설출입문 설치</t>
  </si>
  <si>
    <t>1800×2100, 자재 별도</t>
  </si>
  <si>
    <t>1800×2100, 자재 포함</t>
  </si>
  <si>
    <t>900×2100, 자재 별도</t>
  </si>
  <si>
    <t>900×2100, 자재 포함</t>
  </si>
  <si>
    <t>보양</t>
  </si>
  <si>
    <t>이동식 집진기</t>
  </si>
  <si>
    <t>조립말비계</t>
  </si>
  <si>
    <t>6개월,1단(2m)</t>
  </si>
  <si>
    <t>준공청소</t>
  </si>
  <si>
    <t/>
  </si>
  <si>
    <t>건축물현장정리</t>
  </si>
  <si>
    <t>개보수</t>
  </si>
  <si>
    <t>가설출입문 철거</t>
  </si>
  <si>
    <t>1.0∼3.0㎡이하, 설치품의 20%</t>
  </si>
  <si>
    <t>강재창호 철거</t>
  </si>
  <si>
    <t>6.0∼8.0㎡이하, 설치품의 20%</t>
  </si>
  <si>
    <t>거울 철거</t>
  </si>
  <si>
    <t>1.0 ㎡ 미만</t>
  </si>
  <si>
    <t>건축물 구조체별 철거</t>
  </si>
  <si>
    <t>SMC천장</t>
  </si>
  <si>
    <t>경량천장철골틀 해체</t>
  </si>
  <si>
    <t>목재창호 철거</t>
  </si>
  <si>
    <t>몰탈 철거</t>
  </si>
  <si>
    <t>벽체</t>
  </si>
  <si>
    <t>몰탈철거</t>
  </si>
  <si>
    <t>인력,바닥</t>
  </si>
  <si>
    <t>범퍼 및 핸드레일 철거</t>
  </si>
  <si>
    <t>φ38, 목재손스침 설치품의 20%</t>
  </si>
  <si>
    <t>욕실금구류 철거</t>
  </si>
  <si>
    <t>장애인손잡이, BAR형, 설치품의 20%</t>
  </si>
  <si>
    <t>재료분리대 철거</t>
  </si>
  <si>
    <t>W 40, SUS</t>
  </si>
  <si>
    <t>점자표지판 철거</t>
  </si>
  <si>
    <t>120×45</t>
  </si>
  <si>
    <t>타일 철거</t>
  </si>
  <si>
    <t>화강석재료분리대 철거</t>
  </si>
  <si>
    <t>물갈기, W175*30mm, 설치품의 20%</t>
  </si>
  <si>
    <t>물갈기, W275*30mm, 설치품의 20%</t>
  </si>
  <si>
    <t>방화실리콘</t>
  </si>
  <si>
    <t>아스팔트 도막방수</t>
  </si>
  <si>
    <t>2회, 바닥</t>
  </si>
  <si>
    <t>2회, 벽체</t>
  </si>
  <si>
    <t>벽체, T=18</t>
  </si>
  <si>
    <t>방수모르타르 바름</t>
  </si>
  <si>
    <t>바닥, T=20</t>
  </si>
  <si>
    <t>20mm, 벽돌, 콘크리트</t>
  </si>
  <si>
    <t>자기질타일(바탕23+압착5)</t>
  </si>
  <si>
    <t>T 7, 포세린타일(논슬립), 바닥, 300*300</t>
  </si>
  <si>
    <t>자기질타일접착붙임</t>
  </si>
  <si>
    <t>T 7, 포세린타일, 600*300</t>
  </si>
  <si>
    <t>PD7 A1</t>
  </si>
  <si>
    <t>800*2500</t>
  </si>
  <si>
    <t>PD8 A2</t>
  </si>
  <si>
    <t>PD8 A3</t>
  </si>
  <si>
    <t>PD7 A4</t>
  </si>
  <si>
    <t>PD7 A5</t>
  </si>
  <si>
    <t>PD8 A6</t>
  </si>
  <si>
    <t>ASD3 B1</t>
  </si>
  <si>
    <t>2700*2500</t>
  </si>
  <si>
    <t>ASD4 B2</t>
  </si>
  <si>
    <t>PD8 C1</t>
  </si>
  <si>
    <t>PD7 C2</t>
  </si>
  <si>
    <t>PD8 C3</t>
  </si>
  <si>
    <t>PD7 C4</t>
  </si>
  <si>
    <t>PD7 D1</t>
  </si>
  <si>
    <t>PD8 D2</t>
  </si>
  <si>
    <t>PD7 D3</t>
  </si>
  <si>
    <t>PD8 E1</t>
  </si>
  <si>
    <t>PD7 E2</t>
  </si>
  <si>
    <t>PD12 F1</t>
  </si>
  <si>
    <t>PD13 F2</t>
  </si>
  <si>
    <t>PD9 G</t>
  </si>
  <si>
    <t>비닐시트 깔기/부분접합</t>
  </si>
  <si>
    <t>욕실거울 설치</t>
  </si>
  <si>
    <t>1.0 ㎡ 미만, 경사형 거울(PS), 장애인용</t>
  </si>
  <si>
    <t>천정팬 타공</t>
  </si>
  <si>
    <t>300*300</t>
  </si>
  <si>
    <t>코너가드 설치</t>
  </si>
  <si>
    <t>고무리브</t>
  </si>
  <si>
    <t>안전손잡이 설치</t>
  </si>
  <si>
    <t>장애인손잡이, ABS, L자형, 600*900</t>
  </si>
  <si>
    <t>장애인손잡이, ABS, 양변기, 상하가동식</t>
  </si>
  <si>
    <t>장애인손잡이, ABS, 세면기분리형</t>
  </si>
  <si>
    <t>점자표지판 설치</t>
  </si>
  <si>
    <t>수성페인트 붓칠(바탕만들기 포함)</t>
  </si>
  <si>
    <t>내벽 2회 1급</t>
  </si>
  <si>
    <t>가설칸막이 도어 설치, 해체</t>
  </si>
  <si>
    <t>4.5*3.0, 0.9*2.1(도어), 코킹(일면)포함</t>
  </si>
  <si>
    <t>9.85*3.0, 0.9*2.1(도어), 코킹(일면)포함</t>
  </si>
  <si>
    <t>방진고무 설치</t>
  </si>
  <si>
    <t>T 20</t>
  </si>
  <si>
    <t>이동식집진기</t>
  </si>
  <si>
    <t>현장정리</t>
  </si>
  <si>
    <t>실내건축공사 기준</t>
  </si>
  <si>
    <t>이동식강관말비계</t>
  </si>
  <si>
    <t>3개월,1단(2m)</t>
  </si>
  <si>
    <t>1대</t>
  </si>
  <si>
    <t>천장(텍스,합판)</t>
  </si>
  <si>
    <t>해체재 재사용 안함</t>
  </si>
  <si>
    <t>바닥철거</t>
  </si>
  <si>
    <t>타일떼내기</t>
  </si>
  <si>
    <t>벽돌 철거</t>
  </si>
  <si>
    <t>시멘트벽돌</t>
  </si>
  <si>
    <t>벽철거</t>
  </si>
  <si>
    <t>타일까내기</t>
  </si>
  <si>
    <t>창호 철거</t>
  </si>
  <si>
    <t>목재창호(900×2,100 기준)</t>
  </si>
  <si>
    <t>큐비클 철거</t>
  </si>
  <si>
    <t>칸막이</t>
  </si>
  <si>
    <t>문짝 철거</t>
  </si>
  <si>
    <t>시멘트액체방수</t>
  </si>
  <si>
    <t>1종, 바닥</t>
  </si>
  <si>
    <t>모르타르바름(3.6m이하)</t>
  </si>
  <si>
    <t>벽체,T:11mm</t>
  </si>
  <si>
    <t>바름2회,재료포함</t>
  </si>
  <si>
    <t>인조대리석 세면대</t>
  </si>
  <si>
    <t>T 30, 건식(에폭시), 언더볼 별도</t>
  </si>
  <si>
    <t>자기질타일(바탕35+압착5)</t>
  </si>
  <si>
    <t>T 10. 포세린타일, 600*600</t>
  </si>
  <si>
    <t>창대석붙임</t>
  </si>
  <si>
    <t>인조대리석, w200×30t, 건식(에폭시)</t>
  </si>
  <si>
    <t>T 10. 600*600, 포세린타일(아키스톤 실버)</t>
  </si>
  <si>
    <t>T 10, 포세린타일, 욕실벽,600*1200</t>
  </si>
  <si>
    <t>T 10, 600*1200, 포세린타일(아스트라아이스)</t>
  </si>
  <si>
    <t>DRY WALL (DW1)</t>
  </si>
  <si>
    <t>W 180, GS12.5T 2겹양면(방수석고보드)</t>
  </si>
  <si>
    <t>DRY WALL(C-65)</t>
  </si>
  <si>
    <t>GS12.5T 2겹양면(방수석고보드)</t>
  </si>
  <si>
    <t>석고판 설치(나사고정,석고판포함)</t>
  </si>
  <si>
    <t>벽, 방수, 바탕용 12.5mm(2겹)</t>
  </si>
  <si>
    <t>천장, 방수, 바탕용 12.5mm((2겹)</t>
  </si>
  <si>
    <t>천장점검구 설치</t>
  </si>
  <si>
    <t>600*600mm</t>
  </si>
  <si>
    <t>AJI60000020S</t>
  </si>
  <si>
    <t>목재창호 문짝설치(여닫이)</t>
  </si>
  <si>
    <t>ABS도어, 1.0*2.1</t>
  </si>
  <si>
    <t>합판 설치</t>
  </si>
  <si>
    <t>벽체, T 12</t>
  </si>
  <si>
    <t>거울 하지틀 설치</t>
  </si>
  <si>
    <t>ㅁ-30*30*1.6T, @ 900</t>
  </si>
  <si>
    <t>대변기 벽체 하지틀 설치</t>
  </si>
  <si>
    <t>몰딩설치</t>
  </si>
  <si>
    <t>천장갓둘레, AL몰딩, L형 15*15*1.0mm</t>
  </si>
  <si>
    <t>세면기 벽체 하지틀 설치</t>
  </si>
  <si>
    <t>세면기 하지틀 설치</t>
  </si>
  <si>
    <t>소변기 벽체 하지틀 설치</t>
  </si>
  <si>
    <t>젠다이 벽체 하지틀 설치</t>
  </si>
  <si>
    <t>간접조명박스 설치</t>
  </si>
  <si>
    <t>150*150*1.0t, 갈바륨강판(도장 유)</t>
  </si>
  <si>
    <t>5mm,틀포함</t>
  </si>
  <si>
    <t>내천장 2회, GB면, 줄퍼티</t>
  </si>
  <si>
    <t>공 사 내 역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</si>
  <si>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</si>
  <si>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</si>
  <si>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</si>
  <si>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</si>
  <si>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</si>
  <si>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</si>
  <si>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</si>
  <si>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</si>
  <si>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</si>
  <si>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</si>
  <si>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</si>
  <si>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</si>
  <si>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</si>
  <si>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</si>
  <si>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</si>
  <si>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</si>
  <si>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</si>
  <si>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</si>
  <si>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재해예방기술지도비</t>
  </si>
  <si>
    <t>사용자항목7</t>
  </si>
  <si>
    <t>석면분담금</t>
  </si>
  <si>
    <t>임금채권분담금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</si>
  <si>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</si>
  <si>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</si>
  <si>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</si>
  <si>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</si>
  <si>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</si>
  <si>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</si>
  <si>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</si>
  <si>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</si>
  <si>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</si>
  <si>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</si>
  <si>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</si>
  <si>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010101. 가설공사</t>
  </si>
  <si>
    <t>010102. 철거공사</t>
  </si>
  <si>
    <t>010103. 작업부산물(철거해체)</t>
  </si>
  <si>
    <t>010104. 방수공사</t>
  </si>
  <si>
    <t>010105. 미장공사</t>
  </si>
  <si>
    <t>010106. 타일공사</t>
  </si>
  <si>
    <t>010107. 창호공사</t>
  </si>
  <si>
    <t>010108. 수장공사</t>
  </si>
  <si>
    <t>010109. 금속공사</t>
  </si>
  <si>
    <t>010110. 도장공사</t>
  </si>
  <si>
    <t>010111. 품질관리비</t>
  </si>
  <si>
    <t>020101. 가설공사</t>
  </si>
  <si>
    <t>020102. 작업부산물(철거해체)</t>
  </si>
  <si>
    <t>020103. 철거공사</t>
  </si>
  <si>
    <t>020104. 방수공사</t>
  </si>
  <si>
    <t>020105. 미장공사</t>
  </si>
  <si>
    <t>020106. 타일공사</t>
  </si>
  <si>
    <t>020107. 수장공사</t>
  </si>
  <si>
    <t>020108. 금속공사</t>
  </si>
  <si>
    <t>020109. 도장공사</t>
  </si>
  <si>
    <t>공 사 집 계 표</t>
  </si>
  <si>
    <t>합계제외</t>
  </si>
  <si>
    <t>공 사 원 가 계 산 서</t>
  </si>
  <si>
    <t xml:space="preserve">                     구  분
  비   목</t>
  </si>
  <si>
    <t>금      액</t>
  </si>
  <si>
    <t>비    고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</si>
  <si>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</si>
  <si>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</si>
  <si>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</si>
  <si>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</si>
  <si>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</si>
  <si>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</si>
  <si>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</si>
  <si>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</si>
  <si>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</si>
  <si>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</si>
  <si>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</si>
  <si>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</si>
  <si>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</si>
  <si>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</si>
  <si>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</si>
  <si>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</si>
  <si>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</si>
  <si>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</si>
  <si>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</si>
  <si>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</si>
  <si>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</si>
  <si>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</si>
  <si>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</si>
  <si>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</si>
  <si>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</si>
  <si>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</si>
  <si>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</si>
  <si>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</si>
  <si>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</si>
  <si>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</si>
  <si>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</si>
  <si>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</si>
  <si>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</si>
  <si>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</si>
  <si>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</si>
  <si>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</si>
  <si>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</si>
  <si>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</si>
  <si>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</si>
  <si>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</si>
  <si>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</si>
  <si>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품  질  관   리   비</t>
  </si>
  <si>
    <t>C18</t>
  </si>
  <si>
    <t>C34</t>
  </si>
  <si>
    <t>C33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</si>
  <si>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</si>
  <si>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</si>
  <si>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</si>
  <si>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</si>
  <si>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</si>
  <si>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</si>
  <si>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</si>
  <si>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폐  기  물  처 리 비</t>
  </si>
  <si>
    <t>총       원       가</t>
  </si>
  <si>
    <t>F</t>
  </si>
  <si>
    <t>부   가   가  치  세</t>
  </si>
  <si>
    <t>H</t>
  </si>
  <si>
    <t>도    급    금    액</t>
  </si>
  <si>
    <t>Y</t>
  </si>
  <si>
    <t>관   급  자   재  대</t>
  </si>
  <si>
    <t>J</t>
  </si>
  <si>
    <t>사   급   자  재  대</t>
  </si>
  <si>
    <t>K</t>
  </si>
  <si>
    <t>총   공   사  금  액</t>
  </si>
  <si>
    <t>경  비</t>
  </si>
  <si>
    <t>순  공  사  원  가</t>
  </si>
  <si>
    <t>방습거울</t>
    <phoneticPr fontId="1" type="noConversion"/>
  </si>
  <si>
    <t>T 2.0, IQ-OPTIMA</t>
    <phoneticPr fontId="1" type="noConversion"/>
  </si>
  <si>
    <t>RT 1100, 운반비 포함, 1개월</t>
    <phoneticPr fontId="1" type="noConversion"/>
  </si>
  <si>
    <t>비닐, 바닥, 벽체, 엘리베이터</t>
    <phoneticPr fontId="1" type="noConversion"/>
  </si>
  <si>
    <t>구   성   비</t>
    <phoneticPr fontId="1" type="noConversion"/>
  </si>
  <si>
    <t>01. 병동화장실 개선공사</t>
    <phoneticPr fontId="1" type="noConversion"/>
  </si>
  <si>
    <t>02. 공용화장실 개선공사</t>
    <phoneticPr fontId="1" type="noConversion"/>
  </si>
  <si>
    <t>1. 건축공사</t>
    <phoneticPr fontId="1" type="noConversion"/>
  </si>
  <si>
    <t>식</t>
    <phoneticPr fontId="1" type="noConversion"/>
  </si>
  <si>
    <t>공 종 별 집 계 표</t>
  </si>
  <si>
    <t>[ 일산병원 병동 화장실 위생설비 교체 ]</t>
    <phoneticPr fontId="1" type="noConversion"/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</si>
  <si>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</si>
  <si>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</si>
  <si>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</si>
  <si>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</si>
  <si>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</si>
  <si>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</si>
  <si>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</si>
  <si>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금  액</t>
  </si>
  <si>
    <t>0101</t>
  </si>
  <si>
    <t>010101  8층설비공사 병동화장실</t>
    <phoneticPr fontId="1" type="noConversion"/>
  </si>
  <si>
    <t>010101</t>
  </si>
  <si>
    <t>01010101  위생기구설치공사</t>
  </si>
  <si>
    <t>01010101</t>
  </si>
  <si>
    <t>01010102  급수급탕배관공사</t>
  </si>
  <si>
    <t>01010102</t>
  </si>
  <si>
    <t>01010103  오배수배관공사</t>
  </si>
  <si>
    <t>01010103</t>
  </si>
  <si>
    <t>01010104  철거설비공사</t>
  </si>
  <si>
    <t>01010104</t>
  </si>
  <si>
    <t>01010105  보양작업 및 현장 정리</t>
    <phoneticPr fontId="1" type="noConversion"/>
  </si>
  <si>
    <t>01010105</t>
  </si>
  <si>
    <t>010102  9층설비공사 병동화장실</t>
    <phoneticPr fontId="1" type="noConversion"/>
  </si>
  <si>
    <t>010102</t>
  </si>
  <si>
    <t>01010201  위생기구설치공사</t>
  </si>
  <si>
    <t>01010201</t>
  </si>
  <si>
    <t>01010202  급수급탕배관공사</t>
  </si>
  <si>
    <t>01010202</t>
  </si>
  <si>
    <t>01010203  오배수배관공사</t>
  </si>
  <si>
    <t>01010203</t>
  </si>
  <si>
    <t>01010204  철거설비공사</t>
  </si>
  <si>
    <t>01010204</t>
  </si>
  <si>
    <t>01010205  보양작업 및 현장 정리</t>
    <phoneticPr fontId="1" type="noConversion"/>
  </si>
  <si>
    <t>01010205</t>
  </si>
  <si>
    <t>010103  10층설비공사 병동화장실</t>
    <phoneticPr fontId="1" type="noConversion"/>
  </si>
  <si>
    <t>010103</t>
  </si>
  <si>
    <t>01010301  위생기구설치공사</t>
  </si>
  <si>
    <t>01010301</t>
  </si>
  <si>
    <t>01010302  급수급탕배관공사</t>
  </si>
  <si>
    <t>01010302</t>
  </si>
  <si>
    <t>01010303  오배수배관공사</t>
  </si>
  <si>
    <t>01010303</t>
  </si>
  <si>
    <t>01010304  철거설비공사</t>
  </si>
  <si>
    <t>01010304</t>
  </si>
  <si>
    <t>01010305  보양작업 및 현장 정리</t>
    <phoneticPr fontId="1" type="noConversion"/>
  </si>
  <si>
    <t>01010305</t>
  </si>
  <si>
    <t>01010101   환기덕트설치공사 공용화장실</t>
    <phoneticPr fontId="1" type="noConversion"/>
  </si>
  <si>
    <t>01010102  급수급탕배관공사 공용화장실</t>
    <phoneticPr fontId="1" type="noConversion"/>
  </si>
  <si>
    <t>01010103  오배수배관공사 공용화장실</t>
    <phoneticPr fontId="1" type="noConversion"/>
  </si>
  <si>
    <t>01010104   시스템화장실설치공사</t>
    <phoneticPr fontId="1" type="noConversion"/>
  </si>
  <si>
    <t>01010201 환기덕트철거공사 공용화장실</t>
    <phoneticPr fontId="1" type="noConversion"/>
  </si>
  <si>
    <t>01010202 위생기구철거공사 공용화장실</t>
    <phoneticPr fontId="1" type="noConversion"/>
  </si>
  <si>
    <t>01010203  급수급탕배관철거공사 공용화장실</t>
    <phoneticPr fontId="1" type="noConversion"/>
  </si>
  <si>
    <t>01010204 오배수배관철거공사</t>
    <phoneticPr fontId="1" type="noConversion"/>
  </si>
  <si>
    <t>[ 합           계 ]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</si>
  <si>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</si>
  <si>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</si>
  <si>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</si>
  <si>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</si>
  <si>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</si>
  <si>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</si>
  <si>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</si>
  <si>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</si>
  <si>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</si>
  <si>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</si>
  <si>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</si>
  <si>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</si>
  <si>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</si>
  <si>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</si>
  <si>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</si>
  <si>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</si>
  <si>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</si>
  <si>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</si>
  <si>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</si>
  <si>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</si>
  <si>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</si>
  <si>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</si>
  <si>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</si>
  <si>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</si>
  <si>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</si>
  <si>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</si>
  <si>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</si>
  <si>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</si>
  <si>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</si>
  <si>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</si>
  <si>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</si>
  <si>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01010101.  위생기구설치공사 공용(8층)</t>
    <phoneticPr fontId="1" type="noConversion"/>
  </si>
  <si>
    <t>양변기(F.V)</t>
  </si>
  <si>
    <t>KSVC-1110(환경표지 30407)</t>
  </si>
  <si>
    <t>5346538A1000604FCE3A8B51AE0057</t>
  </si>
  <si>
    <t>T</t>
  </si>
  <si>
    <t>010101015346538A1000604FCE3A8B51AE0057</t>
  </si>
  <si>
    <t>장애자용 양변기(F.V)</t>
  </si>
  <si>
    <t>5346538A1000604FCE3A8B51AE0204</t>
  </si>
  <si>
    <t>010101015346538A1000604FCE3A8B51AE0204</t>
  </si>
  <si>
    <t>각형세면기</t>
  </si>
  <si>
    <t>KSVL-610</t>
  </si>
  <si>
    <t>5346538A1000604FCE3A8B51AE05D9</t>
  </si>
  <si>
    <t>010101015346538A1000604FCE3A8B51AE05D9</t>
  </si>
  <si>
    <t>장애자용 세면기</t>
  </si>
  <si>
    <t>5346538A1000604FCE3A8B51AE0786</t>
  </si>
  <si>
    <t>010101015346538A1000604FCE3A8B51AE0786</t>
  </si>
  <si>
    <t>세면기수전</t>
  </si>
  <si>
    <t>5346538A1000604FCE3A8B51AF2761</t>
  </si>
  <si>
    <t>010101015346538A1000604FCE3A8B51AF2761</t>
  </si>
  <si>
    <t>샤워수전</t>
  </si>
  <si>
    <t>R-350A</t>
  </si>
  <si>
    <t>5346538A1000604FCE3A8B51AF24AC</t>
  </si>
  <si>
    <t>010101015346538A1000604FCE3A8B51AF24AC</t>
  </si>
  <si>
    <t>인조석 선반</t>
    <phoneticPr fontId="1" type="noConversion"/>
  </si>
  <si>
    <t>5346538A1000604FCE3A8B51AF2386</t>
  </si>
  <si>
    <t>010101015346538A1000604FCE3A8B51AF2386</t>
  </si>
  <si>
    <t>수건걸이</t>
  </si>
  <si>
    <t>5346538A1000604FCE3A8B51AF22FF</t>
  </si>
  <si>
    <t>010101015346538A1000604FCE3A8B51AF22FF</t>
  </si>
  <si>
    <t>5346538A1000604FCE3A8B51AF2031</t>
  </si>
  <si>
    <t>010101015346538A1000604FCE3A8B51AF2031</t>
  </si>
  <si>
    <t>영유아 거치대</t>
  </si>
  <si>
    <t>5346538A1000604FCE3A8B51AF2FB7</t>
  </si>
  <si>
    <t>010101015346538A1000604FCE3A8B51AF2FB7</t>
  </si>
  <si>
    <t>위생용품 수거함</t>
  </si>
  <si>
    <t>5346538A1000604FCE3A8B51AF2E90</t>
  </si>
  <si>
    <t>010101015346538A1000604FCE3A8B51AF2E90</t>
  </si>
  <si>
    <t>양변기등받이</t>
  </si>
  <si>
    <t>5346538A1000604FCE3A8B51AC51D4</t>
  </si>
  <si>
    <t>010101015346538A1000604FCE3A8B51AC51D4</t>
  </si>
  <si>
    <t>세면기 앵글밸브</t>
  </si>
  <si>
    <t>5346538D100036DA5BAAC06AA87163</t>
  </si>
  <si>
    <t>010101015346538D100036DA5BAAC06AA87163</t>
  </si>
  <si>
    <t>TOTAL</t>
  </si>
  <si>
    <t>동관화장실배관(L-TYPE)</t>
  </si>
  <si>
    <t>D15</t>
  </si>
  <si>
    <t>5346F39210001512EE74C1F55F044B</t>
  </si>
  <si>
    <t>010101025346F39210001512EE74C1F55F044B</t>
  </si>
  <si>
    <t>D25</t>
  </si>
  <si>
    <t>5346F392100015103883164B8543AF</t>
  </si>
  <si>
    <t>010101025346F392100015103883164B8543AF</t>
  </si>
  <si>
    <t>발포폴리에틸렌보온(벽체매립)</t>
  </si>
  <si>
    <t>5TxD15</t>
  </si>
  <si>
    <t>53469328100037142AE1E2B3E52338</t>
  </si>
  <si>
    <t>0101010253469328100037142AE1E2B3E52338</t>
  </si>
  <si>
    <t>5TxD25</t>
  </si>
  <si>
    <t>5346932810003716DCFBB8D7BBD7F8</t>
  </si>
  <si>
    <t>010101025346932810003716DCFBB8D7BBD7F8</t>
  </si>
  <si>
    <t>관보온(고무발포,동)</t>
  </si>
  <si>
    <t>13t*D15</t>
  </si>
  <si>
    <t>53469328100035690E12E7DE7E4FFD</t>
  </si>
  <si>
    <t>0101010253469328100035690E12E7DE7E4FFD</t>
  </si>
  <si>
    <t>13t*D25</t>
  </si>
  <si>
    <t>534693281000356B3B0716495BBD9E</t>
  </si>
  <si>
    <t>01010102534693281000356B3B0716495BBD9E</t>
  </si>
  <si>
    <t>25t*D15</t>
  </si>
  <si>
    <t>53469328100033BBA2FDDD7257D236</t>
  </si>
  <si>
    <t>0101010253469328100033BBA2FDDD7257D236</t>
  </si>
  <si>
    <t>동관이음쇠</t>
  </si>
  <si>
    <t>동관이음쇠, ∮15mm, 황동어댑터, C*M</t>
  </si>
  <si>
    <t>54D853951000C13F2CDD3A418370D72559A81D</t>
  </si>
  <si>
    <t>0101010254D853951000C13F2CDD3A418370D72559A81D</t>
  </si>
  <si>
    <t>동관이음쇠, ∮20mm, 황동어댑터, C*M</t>
  </si>
  <si>
    <t>54D853951000C13F2CDD3A418370D72559A81C</t>
  </si>
  <si>
    <t>0101010254D853951000C13F2CDD3A418370D72559A81C</t>
  </si>
  <si>
    <t>동관이음쇠, ∮25mm, 황동어댑터, C*M</t>
  </si>
  <si>
    <t>54D853951000C13F2CDD3A418370D72559A81B</t>
  </si>
  <si>
    <t>0101010254D853951000C13F2CDD3A418370D72559A81B</t>
  </si>
  <si>
    <t>동관이음쇠, ∮32mm, 황동어댑터, C*M</t>
  </si>
  <si>
    <t>54D853951000C13F2CDD3A418370D72559A81A</t>
  </si>
  <si>
    <t>0101010254D853951000C13F2CDD3A418370D72559A81A</t>
  </si>
  <si>
    <t>동관이음쇠, ∮40mm, 황동어댑터, C*M</t>
  </si>
  <si>
    <t>54D853951000C13F2CDD3A418370D72559A819</t>
  </si>
  <si>
    <t>0101010254D853951000C13F2CDD3A418370D72559A819</t>
  </si>
  <si>
    <t>동관이음쇠, ∮15mm, 동엘보</t>
  </si>
  <si>
    <t>54D853951000C13F2CDD3A418370D72448B5C0</t>
  </si>
  <si>
    <t>0101010254D853951000C13F2CDD3A418370D72448B5C0</t>
  </si>
  <si>
    <t>동관이음쇠, ∮25mm, 동엘보</t>
  </si>
  <si>
    <t>54D853951000C13F2CDD3A418370D72448B421</t>
  </si>
  <si>
    <t>0101010254D853951000C13F2CDD3A418370D72448B421</t>
  </si>
  <si>
    <t>동관이음쇠, ∮25mm, ∮20, 수전엘보, C*F</t>
  </si>
  <si>
    <t>54D853951000C13F2CDD3A418370D72448B16E</t>
  </si>
  <si>
    <t>0101010254D853951000C13F2CDD3A418370D72448B16E</t>
  </si>
  <si>
    <t>동관이음쇠, ∮15mm, 동캡</t>
  </si>
  <si>
    <t>54D853951000C13F2CDD3A418370D7244B0A2E</t>
  </si>
  <si>
    <t>0101010254D853951000C13F2CDD3A418370D7244B0A2E</t>
  </si>
  <si>
    <t>동관이음쇠, ∮25mm, 동캡</t>
  </si>
  <si>
    <t>54D853951000C13F2CDD3A418370D7244B0A2C</t>
  </si>
  <si>
    <t>0101010254D853951000C13F2CDD3A418370D7244B0A2C</t>
  </si>
  <si>
    <t>동관이음쇠, ∮15mm, 동유니언, C*M</t>
  </si>
  <si>
    <t>54D853951000C13F2CDD3A418370D7244B0866</t>
  </si>
  <si>
    <t>0101010254D853951000C13F2CDD3A418370D7244B0866</t>
  </si>
  <si>
    <t>동관이음쇠, ∮20mm, 동유니언, C*M</t>
  </si>
  <si>
    <t>54D853951000C13F2CDD3A418370D7244B0867</t>
  </si>
  <si>
    <t>0101010254D853951000C13F2CDD3A418370D7244B0867</t>
  </si>
  <si>
    <t>동관이음쇠, ∮25mm, 동유니언, C+M</t>
  </si>
  <si>
    <t>54D853951000C13F2CDD3A418370D7244B0868</t>
  </si>
  <si>
    <t>0101010254D853951000C13F2CDD3A418370D7244B0868</t>
  </si>
  <si>
    <t>동관이음쇠, ∮32mm, 동유니언, C*M</t>
  </si>
  <si>
    <t>54D853951000C13F2CDD3A418370D7244B0869</t>
  </si>
  <si>
    <t>0101010254D853951000C13F2CDD3A418370D7244B0869</t>
  </si>
  <si>
    <t>동관이음쇠, ∮40mm, 동유니언, C*M</t>
  </si>
  <si>
    <t>54D853951000C13F2CDD3A418370D7244B0907</t>
  </si>
  <si>
    <t>0101010254D853951000C13F2CDD3A418370D7244B0907</t>
  </si>
  <si>
    <t>동관이음쇠, ∮15mm, 수전티</t>
  </si>
  <si>
    <t>54D853951000C13F2CDD3A418370D7244B0E8D</t>
  </si>
  <si>
    <t>0101010254D853951000C13F2CDD3A418370D7244B0E8D</t>
  </si>
  <si>
    <t>동관용접(Brazing)</t>
  </si>
  <si>
    <t>5346F3811000FE0D28FB5C148B3608</t>
  </si>
  <si>
    <t>010101025346F3811000FE0D28FB5C148B3608</t>
  </si>
  <si>
    <t>D20</t>
  </si>
  <si>
    <t>5346F3811000FE0ECF228DC9D71B50</t>
  </si>
  <si>
    <t>010101025346F3811000FE0ECF228DC9D71B50</t>
  </si>
  <si>
    <t>5346F3811000FE0FD610E1D5B29C07</t>
  </si>
  <si>
    <t>010101025346F3811000FE0FD610E1D5B29C07</t>
  </si>
  <si>
    <t>D32</t>
  </si>
  <si>
    <t>5346F3811000FE08A6BD18CC4068A0</t>
  </si>
  <si>
    <t>010101025346F3811000FE08A6BD18CC4068A0</t>
  </si>
  <si>
    <t>D40</t>
  </si>
  <si>
    <t>5346F3811000FE094D2BCB81FF81EF</t>
  </si>
  <si>
    <t>010101025346F3811000FE094D2BCB81FF81EF</t>
  </si>
  <si>
    <t>D50</t>
  </si>
  <si>
    <t>5346F3811000FE0A54192F7AC21795</t>
  </si>
  <si>
    <t>010101025346F3811000FE0A54192F7AC21795</t>
  </si>
  <si>
    <t>몰탈</t>
  </si>
  <si>
    <t>54D853951000C59A1F58E9481099C435529DE1</t>
  </si>
  <si>
    <t>0101010254D853951000C59A1F58E9481099C435529DE1</t>
  </si>
  <si>
    <t>방화 실란트</t>
  </si>
  <si>
    <t>54D853951000C59A1F58E9481099C4355292D7</t>
  </si>
  <si>
    <t>0101010254D853951000C59A1F58E9481099C4355292D7</t>
  </si>
  <si>
    <t>동절연합후렌지접합</t>
  </si>
  <si>
    <t>D65</t>
  </si>
  <si>
    <t>5346F3811000FE0B7B20355F1DE165</t>
  </si>
  <si>
    <t>010101025346F3811000FE0B7B20355F1DE165</t>
  </si>
  <si>
    <t>게이트밸브설치(청동, 10kg)</t>
  </si>
  <si>
    <t>5346B3771000F1E86DDF7DBBA3B2F1</t>
  </si>
  <si>
    <t>010101025346B3771000F1E86DDF7DBBA3B2F1</t>
  </si>
  <si>
    <t>5346B3771000F1E97785FB9BBC584C</t>
  </si>
  <si>
    <t>010101025346B3771000F1E97785FB9BBC584C</t>
  </si>
  <si>
    <t>5346B3771000F1EEF5237675CE550C</t>
  </si>
  <si>
    <t>010101025346B3771000F1EEF5237675CE550C</t>
  </si>
  <si>
    <t>5346B3771000F1EF9CAD3FE4DFD2DB</t>
  </si>
  <si>
    <t>010101025346B3771000F1EF9CAD3FE4DFD2DB</t>
  </si>
  <si>
    <t>5346B3771000F1ECC8CF2596971B8E</t>
  </si>
  <si>
    <t>010101025346B3771000F1ECC8CF2596971B8E</t>
  </si>
  <si>
    <t>게이트밸브설치(주철, 10kg)</t>
  </si>
  <si>
    <t>5346B3771000F1EDD2F7F1EAAA11AC</t>
  </si>
  <si>
    <t>010101025346B3771000F1EDD2F7F1EAAA11AC</t>
  </si>
  <si>
    <t>볼밸브설치(청동, 10kg)</t>
  </si>
  <si>
    <t>5346B3771000F3999D06571EDCCCB1</t>
  </si>
  <si>
    <t>010101025346B3771000F3999D06571EDCCCB1</t>
  </si>
  <si>
    <t>5346B3771000F39B4EB63D8328D286</t>
  </si>
  <si>
    <t>010101025346B3771000F39B4EB63D8328D286</t>
  </si>
  <si>
    <t>절연행가(달대볼트)</t>
  </si>
  <si>
    <t>5346538A1000630752AE017F6444B6</t>
  </si>
  <si>
    <t>010101025346538A1000630752AE017F6444B6</t>
  </si>
  <si>
    <t>5346538A1000630752AE017DB6E8AD</t>
  </si>
  <si>
    <t>010101025346538A1000630752AE017DB6E8AD</t>
  </si>
  <si>
    <t>경질염화비닐관(소켓,화장실)</t>
  </si>
  <si>
    <t>PVC관(VG1), D35</t>
  </si>
  <si>
    <t>5346F39B10000872997D301C182B5B</t>
  </si>
  <si>
    <t>010101035346F39B10000872997D301C182B5B</t>
  </si>
  <si>
    <t>PVC관(VG1), D50</t>
  </si>
  <si>
    <t>5346F39B100008729B2BABF552C57C</t>
  </si>
  <si>
    <t>010101035346F39B100008729B2BABF552C57C</t>
  </si>
  <si>
    <t>PVC관(VG1), D100</t>
  </si>
  <si>
    <t>5346F39B100008729EFFC9C3DF68D4</t>
  </si>
  <si>
    <t>010101035346F39B100008729EFFC9C3DF68D4</t>
  </si>
  <si>
    <t>일반용경질폴리염화비닐이음관</t>
  </si>
  <si>
    <t>일반용경질폴리염화비닐이음관, ∮35mm, 90˚곡관, DRF-DL</t>
  </si>
  <si>
    <t>54D853951000C13F2CDD35C06E8C4692AED0BA</t>
  </si>
  <si>
    <t>0101010354D853951000C13F2CDD35C06E8C4692AED0BA</t>
  </si>
  <si>
    <t>일반용경질폴리염화비닐이음관, ∮50mm, 90˚곡관, DRF-DL</t>
  </si>
  <si>
    <t>54D853951000C13F2CDD35C06E8C4692AED0B4</t>
  </si>
  <si>
    <t>0101010354D853951000C13F2CDD35C06E8C4692AED0B4</t>
  </si>
  <si>
    <t>일반용경질폴리염화비닐이음관, ∮100mm, 90˚곡관, DRF-DL</t>
  </si>
  <si>
    <t>54D853951000C13F2CDD35C06E8C4692AED370</t>
  </si>
  <si>
    <t>0101010354D853951000C13F2CDD35C06E8C4692AED370</t>
  </si>
  <si>
    <t>일반용경질폴리염화비닐이음관, ∮50mm, 45˚곡관, DRF-45L</t>
  </si>
  <si>
    <t>54D853951000C13F2CDD35C06E8C4692AED374</t>
  </si>
  <si>
    <t>0101010354D853951000C13F2CDD35C06E8C4692AED374</t>
  </si>
  <si>
    <t>일반용경질폴리염화비닐이음관, ∮100mm, 45˚곡관, DRF-45L</t>
  </si>
  <si>
    <t>54D853951000C13F2CDD35C06E8C4692AED376</t>
  </si>
  <si>
    <t>0101010354D853951000C13F2CDD35C06E8C4692AED376</t>
  </si>
  <si>
    <t>일반용경질폴리염화비닐이음관, ∮50mm, P트랩, DRF</t>
  </si>
  <si>
    <t>54D853951000C13F2CDD35C06E8C4692AEDD77</t>
  </si>
  <si>
    <t>0101010354D853951000C13F2CDD35C06E8C4692AEDD77</t>
  </si>
  <si>
    <t>배수용경질염화비닐이음관</t>
  </si>
  <si>
    <t>세면기스리브, D35</t>
  </si>
  <si>
    <t>54D853951000C13F2CDD35C176850B3C1E4BCC</t>
  </si>
  <si>
    <t>0101010354D853951000C13F2CDD35C176850B3C1E4BCC</t>
  </si>
  <si>
    <t>양변기스리브, D100</t>
  </si>
  <si>
    <t>54D853951000C13F2CDD35C176850B3C1E4BCB</t>
  </si>
  <si>
    <t>0101010354D853951000C13F2CDD35C176850B3C1E4BCB</t>
  </si>
  <si>
    <t>0101010354D853951000C59A1F58E9481099C435529DE1</t>
  </si>
  <si>
    <t>0101010354D853951000C59A1F58E9481099C4355292D7</t>
  </si>
  <si>
    <t>배수용경질염화비닐이음관(F.D.)</t>
  </si>
  <si>
    <t>5346538D100037E0A6F828689789BA</t>
  </si>
  <si>
    <t>010101035346538D100037E0A6F828689789BA</t>
  </si>
  <si>
    <t>일반행거(달대볼트)</t>
  </si>
  <si>
    <t>5346538A10006307518777306C846D</t>
  </si>
  <si>
    <t>010101035346538A10006307518777306C846D</t>
  </si>
  <si>
    <t>5346538A10006307518777321959A3</t>
  </si>
  <si>
    <t>010101035346538A10006307518777321959A3</t>
  </si>
  <si>
    <t>D100</t>
  </si>
  <si>
    <t>5346538A100063075187773D23F89C</t>
  </si>
  <si>
    <t>010101035346538A100063075187773D23F89C</t>
  </si>
  <si>
    <t>고동</t>
  </si>
  <si>
    <t>Kg</t>
  </si>
  <si>
    <t>54A3038E1000333416DBD4AD67E027BA938D18</t>
  </si>
  <si>
    <t>0101010454A3038E1000333416DBD4AD67E027BA938D18</t>
  </si>
  <si>
    <t>혼합건설폐기물 운반</t>
    <phoneticPr fontId="1" type="noConversion"/>
  </si>
  <si>
    <t>암롤트럭</t>
    <phoneticPr fontId="1" type="noConversion"/>
  </si>
  <si>
    <t>53C5339910007A1FDE6493BFC5B9940A36437A</t>
  </si>
  <si>
    <t>0101010453C5339910007A1FDE6493BFC5B9940A36437A</t>
  </si>
  <si>
    <t>일반밸브 철거</t>
  </si>
  <si>
    <t>D15 - D25</t>
  </si>
  <si>
    <t>5346B3771000F0C419E911E1B5D285</t>
  </si>
  <si>
    <t>010101045346B3771000F0C419E911E1B5D285</t>
  </si>
  <si>
    <t>D32- D50</t>
  </si>
  <si>
    <t>5346B3771000F0C419E911E25BB504</t>
  </si>
  <si>
    <t>010101045346B3771000F0C419E911E25BB504</t>
  </si>
  <si>
    <t>5346B3771000F0C419E911E362A7DF</t>
  </si>
  <si>
    <t>010101045346B3771000F0C419E911E362A7DF</t>
  </si>
  <si>
    <t>배관 해체(동관)</t>
  </si>
  <si>
    <t>D15이하</t>
  </si>
  <si>
    <t>5346333010009C19D180C6B3A30B2A</t>
  </si>
  <si>
    <t>010101045346333010009C19D180C6B3A30B2A</t>
  </si>
  <si>
    <t>5346333010009C19D180C6B3A3097D</t>
  </si>
  <si>
    <t>010101045346333010009C19D180C6B3A3097D</t>
  </si>
  <si>
    <t>배관 해체(PVC VG1,소켓)</t>
  </si>
  <si>
    <t>D35</t>
  </si>
  <si>
    <t>5346333010009C19D180C6B0EEBD4A</t>
  </si>
  <si>
    <t>010101045346333010009C19D180C6B0EEBD4A</t>
  </si>
  <si>
    <t>5346333010009C19D180C6B0EEBF78</t>
  </si>
  <si>
    <t>010101045346333010009C19D180C6B0EEBF78</t>
  </si>
  <si>
    <t>5346333010009C19D180C6B0EEB9EF</t>
  </si>
  <si>
    <t>010101045346333010009C19D180C6B0EEB9EF</t>
  </si>
  <si>
    <t>배관보온 해체(유리면(글라스울)-보온두께 50mm이하)</t>
  </si>
  <si>
    <t>5346333010009C19D454A679A084A7</t>
  </si>
  <si>
    <t>010101045346333010009C19D454A679A084A7</t>
  </si>
  <si>
    <t>5346333010009C19D454A679A08654</t>
  </si>
  <si>
    <t>010101045346333010009C19D454A679A08654</t>
  </si>
  <si>
    <t>대변기 철거</t>
  </si>
  <si>
    <t>서양식대변기(F.V형)</t>
  </si>
  <si>
    <t>5346538F1000E248B9FDD0F6C5245A</t>
  </si>
  <si>
    <t>010101045346538F1000E248B9FDD0F6C5245A</t>
  </si>
  <si>
    <t>도기세면기 철거</t>
  </si>
  <si>
    <t>벽붙임 도기세면기</t>
  </si>
  <si>
    <t>5346538F1000E1A1CF0A74024DB517</t>
  </si>
  <si>
    <t>010101045346538F1000E1A1CF0A74024DB517</t>
  </si>
  <si>
    <t>샤워수전 철거</t>
  </si>
  <si>
    <t>벽붙임 혼합수전 노출형</t>
  </si>
  <si>
    <t>5346538C10002FE9AB0B53C8CB34A2</t>
  </si>
  <si>
    <t>010101045346538C10002FE9AB0B53C8CB34A2</t>
  </si>
  <si>
    <t>세면기수전 철거</t>
  </si>
  <si>
    <t>대붙임 혼합수전</t>
  </si>
  <si>
    <t>5346538C10002C150D81D0D27D19F3</t>
  </si>
  <si>
    <t>010101045346538C10002C150D81D0D27D19F3</t>
  </si>
  <si>
    <t>욕실거울 철거</t>
  </si>
  <si>
    <t>0.5 ㎡ 미만</t>
  </si>
  <si>
    <t>5346538D1000353439E3C6D150FE29</t>
  </si>
  <si>
    <t>010101045346538D1000353439E3C6D150FE29</t>
  </si>
  <si>
    <t>수건걸이, BAR형</t>
  </si>
  <si>
    <t>5346538D1000342DC74BC5A387C7D3</t>
  </si>
  <si>
    <t>010101045346538D1000342DC74BC5A387C7D3</t>
  </si>
  <si>
    <t>휴지걸이, 노출형</t>
  </si>
  <si>
    <t>5346538D1000342DC74BC5A3851891</t>
  </si>
  <si>
    <t>010101045346538D1000342DC74BC5A3851891</t>
  </si>
  <si>
    <t>비누대/컵대</t>
  </si>
  <si>
    <t>5346538D1000342DC74BC5A3836A36</t>
  </si>
  <si>
    <t>010101045346538D1000342DC74BC5A3836A36</t>
  </si>
  <si>
    <t>영유아용의자</t>
  </si>
  <si>
    <t>5346538D1000342DC74BC5A38E7455</t>
  </si>
  <si>
    <t>010101045346538D1000342DC74BC5A38E7455</t>
  </si>
  <si>
    <t>위생용품수거함 철거</t>
  </si>
  <si>
    <t>5346538D1000342DC74BC5A38E7729</t>
  </si>
  <si>
    <t>010101045346538D1000342DC74BC5A38E7729</t>
  </si>
  <si>
    <t>욕실접이식의자</t>
  </si>
  <si>
    <t>5346538D1000342DC74BC5A38E7607</t>
  </si>
  <si>
    <t>010101045346538D1000342DC74BC5A38E7607</t>
  </si>
  <si>
    <t>바닥배수구 철거</t>
  </si>
  <si>
    <t>D50mm</t>
  </si>
  <si>
    <t>5346538D100037E14D630179750A31</t>
  </si>
  <si>
    <t>010101045346538D100037E14D630179750A31</t>
  </si>
  <si>
    <t>01010105  보양작업 및 현장 정리</t>
    <phoneticPr fontId="1" type="noConversion"/>
  </si>
  <si>
    <t>보양작업 및 현장 정리</t>
    <phoneticPr fontId="1" type="noConversion"/>
  </si>
  <si>
    <t>보양작업 및 현장 정리</t>
    <phoneticPr fontId="1" type="noConversion"/>
  </si>
  <si>
    <t>523993F2100079E3138DC19DDE971514F220CD</t>
  </si>
  <si>
    <t>01010105523993F2100079E3138DC19DDE971514F220CD</t>
  </si>
  <si>
    <t>01010201  위생기구설치공사(9층)</t>
    <phoneticPr fontId="1" type="noConversion"/>
  </si>
  <si>
    <t>KSVC-1110(환경표지 30407)</t>
    <phoneticPr fontId="1" type="noConversion"/>
  </si>
  <si>
    <t>010102015346538A1000604FCE3A8B51AE0057</t>
  </si>
  <si>
    <t>유아용양변기(F.V)</t>
  </si>
  <si>
    <t>KSVC-760(환경표지 26106)</t>
    <phoneticPr fontId="1" type="noConversion"/>
  </si>
  <si>
    <t>5346538A1000604FCE3A8B51AE032B</t>
  </si>
  <si>
    <t>010102015346538A1000604FCE3A8B51AE032B</t>
  </si>
  <si>
    <t>KSVC-1110(환경표지 30407)</t>
    <phoneticPr fontId="1" type="noConversion"/>
  </si>
  <si>
    <t>010102015346538A1000604FCE3A8B51AE0204</t>
  </si>
  <si>
    <t>010102015346538A1000604FCE3A8B51AE05D9</t>
  </si>
  <si>
    <t>유아용세면기</t>
  </si>
  <si>
    <t>KSVL-1040</t>
  </si>
  <si>
    <t>5346538A1000604FCE3A8B51AE0432</t>
  </si>
  <si>
    <t>010102015346538A1000604FCE3A8B51AE0432</t>
  </si>
  <si>
    <t>010102015346538A1000604FCE3A8B51AE0786</t>
  </si>
  <si>
    <t>010102015346538A1000604FCE3A8B51AF2761</t>
  </si>
  <si>
    <t>010102015346538A1000604FCE3A8B51AF24AC</t>
  </si>
  <si>
    <t>인조석 선반</t>
    <phoneticPr fontId="1" type="noConversion"/>
  </si>
  <si>
    <t>010102015346538A1000604FCE3A8B51AF2386</t>
  </si>
  <si>
    <t>010102015346538A1000604FCE3A8B51AF22FF</t>
  </si>
  <si>
    <t>010102015346538A1000604FCE3A8B51AF2031</t>
  </si>
  <si>
    <t>010102015346538A1000604FCE3A8B51AF2FB7</t>
  </si>
  <si>
    <t>010102015346538A1000604FCE3A8B51AF2E90</t>
  </si>
  <si>
    <t>욕조</t>
  </si>
  <si>
    <t>1550L</t>
  </si>
  <si>
    <t>5346538A1000604FCE3A8B51AC5382</t>
  </si>
  <si>
    <t>010102015346538A1000604FCE3A8B51AC5382</t>
  </si>
  <si>
    <t>욕조수전</t>
  </si>
  <si>
    <t>5346538A1000604FCE3A8B51AC52FB</t>
  </si>
  <si>
    <t>010102015346538A1000604FCE3A8B51AC52FB</t>
  </si>
  <si>
    <t>010102015346538A1000604FCE3A8B51AC51D4</t>
  </si>
  <si>
    <t>010102015346538D100036DA5BAAC06AA87163</t>
  </si>
  <si>
    <t>010102025346F39210001512EE74C1F55F044B</t>
  </si>
  <si>
    <t>010102025346F392100015103883164B8543AF</t>
  </si>
  <si>
    <t>0101020253469328100037142AE1E2B3E52338</t>
  </si>
  <si>
    <t>010102025346932810003716DCFBB8D7BBD7F8</t>
  </si>
  <si>
    <t>0101020253469328100035690E12E7DE7E4FFD</t>
  </si>
  <si>
    <t>01010202534693281000356B3B0716495BBD9E</t>
  </si>
  <si>
    <t>0101020253469328100033BBA2FDDD7257D236</t>
  </si>
  <si>
    <t>0101020254D853951000C13F2CDD3A418370D72559A81D</t>
  </si>
  <si>
    <t>0101020254D853951000C13F2CDD3A418370D72559A81C</t>
  </si>
  <si>
    <t>0101020254D853951000C13F2CDD3A418370D72559A81B</t>
  </si>
  <si>
    <t>0101020254D853951000C13F2CDD3A418370D72559A81A</t>
  </si>
  <si>
    <t>0101020254D853951000C13F2CDD3A418370D72559A819</t>
  </si>
  <si>
    <t>0101020254D853951000C13F2CDD3A418370D72448B5C0</t>
  </si>
  <si>
    <t>0101020254D853951000C13F2CDD3A418370D72448B421</t>
  </si>
  <si>
    <t>0101020254D853951000C13F2CDD3A418370D72448B16E</t>
  </si>
  <si>
    <t>0101020254D853951000C13F2CDD3A418370D7244B0A2E</t>
  </si>
  <si>
    <t>0101020254D853951000C13F2CDD3A418370D7244B0A2C</t>
  </si>
  <si>
    <t>0101020254D853951000C13F2CDD3A418370D7244B0866</t>
  </si>
  <si>
    <t>0101020254D853951000C13F2CDD3A418370D7244B0867</t>
  </si>
  <si>
    <t>0101020254D853951000C13F2CDD3A418370D7244B0868</t>
  </si>
  <si>
    <t>0101020254D853951000C13F2CDD3A418370D7244B0869</t>
  </si>
  <si>
    <t>0101020254D853951000C13F2CDD3A418370D7244B0907</t>
  </si>
  <si>
    <t>0101020254D853951000C13F2CDD3A418370D7244B0E8D</t>
  </si>
  <si>
    <t>010102025346F3811000FE0D28FB5C148B3608</t>
  </si>
  <si>
    <t>010102025346F3811000FE0ECF228DC9D71B50</t>
  </si>
  <si>
    <t>010102025346F3811000FE0FD610E1D5B29C07</t>
  </si>
  <si>
    <t>010102025346F3811000FE08A6BD18CC4068A0</t>
  </si>
  <si>
    <t>010102025346F3811000FE094D2BCB81FF81EF</t>
  </si>
  <si>
    <t>010102025346F3811000FE0A54192F7AC21795</t>
  </si>
  <si>
    <t>0101020254D853951000C59A1F58E9481099C435529DE1</t>
  </si>
  <si>
    <t>0101020254D853951000C59A1F58E9481099C4355292D7</t>
  </si>
  <si>
    <t>010102025346F3811000FE0B7B20355F1DE165</t>
  </si>
  <si>
    <t>010102025346B3771000F1E86DDF7DBBA3B2F1</t>
  </si>
  <si>
    <t>010102025346B3771000F1E97785FB9BBC584C</t>
  </si>
  <si>
    <t>010102025346B3771000F1EEF5237675CE550C</t>
  </si>
  <si>
    <t>010102025346B3771000F1EF9CAD3FE4DFD2DB</t>
  </si>
  <si>
    <t>010102025346B3771000F1ECC8CF2596971B8E</t>
  </si>
  <si>
    <t>010102025346B3771000F1EDD2F7F1EAAA11AC</t>
  </si>
  <si>
    <t>010102025346B3771000F3999D06571EDCCCB1</t>
  </si>
  <si>
    <t>010102025346B3771000F39B4EB63D8328D286</t>
  </si>
  <si>
    <t>010102025346538A1000630752AE017F6444B6</t>
  </si>
  <si>
    <t>010102025346538A1000630752AE017DB6E8AD</t>
  </si>
  <si>
    <t>010102035346F39B10000872997D301C182B5B</t>
  </si>
  <si>
    <t>PVC관(VG1), D40</t>
  </si>
  <si>
    <t>5346F39B100008729A04821FDD2475</t>
  </si>
  <si>
    <t>010102035346F39B100008729A04821FDD2475</t>
  </si>
  <si>
    <t>010102035346F39B100008729B2BABF552C57C</t>
  </si>
  <si>
    <t>010102035346F39B100008729EFFC9C3DF68D4</t>
  </si>
  <si>
    <t>0101020354D853951000C13F2CDD35C06E8C4692AED0BA</t>
  </si>
  <si>
    <t>0101020354D853951000C13F2CDD35C06E8C4692AED370</t>
  </si>
  <si>
    <t>일반용경질폴리염화비닐이음관, ∮40mm, P트랩, DRF</t>
  </si>
  <si>
    <t>54D853951000C13F2CDD35C06E8C4692AEDD76</t>
  </si>
  <si>
    <t>0101020354D853951000C13F2CDD35C06E8C4692AEDD76</t>
  </si>
  <si>
    <t>0101020354D853951000C13F2CDD35C06E8C4692AEDD77</t>
  </si>
  <si>
    <t>0101020354D853951000C13F2CDD35C176850B3C1E4BCC</t>
  </si>
  <si>
    <t>욕조스리브, D40</t>
  </si>
  <si>
    <t>54D853951000C13F2CDD35C176850B3C1E4BCF</t>
  </si>
  <si>
    <t>0101020354D853951000C13F2CDD35C176850B3C1E4BCF</t>
  </si>
  <si>
    <t>0101020354D853951000C13F2CDD35C176850B3C1E4BCB</t>
  </si>
  <si>
    <t>0101020354D853951000C59A1F58E9481099C435529DE1</t>
  </si>
  <si>
    <t>0101020354D853951000C59A1F58E9481099C4355292D7</t>
  </si>
  <si>
    <t>010102035346538D100037E0A6F828689789BA</t>
  </si>
  <si>
    <t>010102035346538A10006307518777306C846D</t>
  </si>
  <si>
    <t>5346538A100063075187773172EF52</t>
  </si>
  <si>
    <t>010102035346538A100063075187773172EF52</t>
  </si>
  <si>
    <t>010102035346538A10006307518777321959A3</t>
  </si>
  <si>
    <t>010102035346538A100063075187773D23F89C</t>
  </si>
  <si>
    <t>0101020454A3038E1000333416DBD4AD67E027BA938D18</t>
  </si>
  <si>
    <t>혼합건설폐기물 운반</t>
    <phoneticPr fontId="1" type="noConversion"/>
  </si>
  <si>
    <t xml:space="preserve"> 암롤트럭</t>
    <phoneticPr fontId="1" type="noConversion"/>
  </si>
  <si>
    <t>0101020453C5339910007A1FDE6493BFC5B9940A36437A</t>
  </si>
  <si>
    <t>010102045346B3771000F0C419E911E1B5D285</t>
  </si>
  <si>
    <t>010102045346B3771000F0C419E911E25BB504</t>
  </si>
  <si>
    <t>010102045346B3771000F0C419E911E362A7DF</t>
  </si>
  <si>
    <t>010102045346333010009C19D180C6B3A30B2A</t>
  </si>
  <si>
    <t>010102045346333010009C19D180C6B3A3097D</t>
  </si>
  <si>
    <t>010102045346333010009C19D180C6B0EEBD4A</t>
  </si>
  <si>
    <t>5346333010009C19D180C6B0EEBE51</t>
  </si>
  <si>
    <t>010102045346333010009C19D180C6B0EEBE51</t>
  </si>
  <si>
    <t>010102045346333010009C19D180C6B0EEBF78</t>
  </si>
  <si>
    <t>010102045346333010009C19D180C6B0EEB9EF</t>
  </si>
  <si>
    <t>010102045346333010009C19D454A679A084A7</t>
  </si>
  <si>
    <t>010102045346333010009C19D454A679A08654</t>
  </si>
  <si>
    <t>010102045346538F1000E248B9FDD0F6C5245A</t>
  </si>
  <si>
    <t>010102045346538F1000E1A1CF0A74024DB517</t>
  </si>
  <si>
    <t>카운터형세면기 설치</t>
  </si>
  <si>
    <t>카운터분리형</t>
  </si>
  <si>
    <t>5346538F1000E7CAB30FFCC4BAF254</t>
  </si>
  <si>
    <t>010102045346538F1000E7CAB30FFCC4BAF254</t>
  </si>
  <si>
    <t>욕조 철거</t>
  </si>
  <si>
    <t>5346538F1000E6230A352B0FD20B09</t>
  </si>
  <si>
    <t>010102045346538F1000E6230A352B0FD20B09</t>
  </si>
  <si>
    <t>욕조수전 철거</t>
  </si>
  <si>
    <t>욕조혼합수전</t>
  </si>
  <si>
    <t>5346538C10002EC2818991CEE60BD5</t>
  </si>
  <si>
    <t>010102045346538C10002EC2818991CEE60BD5</t>
  </si>
  <si>
    <t>010102045346538C10002FE9AB0B53C8CB34A2</t>
  </si>
  <si>
    <t>010102045346538C10002C150D81D0D27D19F3</t>
  </si>
  <si>
    <t>010102045346538D1000353439E3C6D150FE29</t>
  </si>
  <si>
    <t>010102045346538D1000342DC74BC5A387C7D3</t>
  </si>
  <si>
    <t>010102045346538D1000342DC74BC5A3851891</t>
  </si>
  <si>
    <t>010102045346538D1000342DC74BC5A3836A36</t>
  </si>
  <si>
    <t>010102045346538D1000342DC74BC5A38E7455</t>
  </si>
  <si>
    <t>010102045346538D1000342DC74BC5A38E7729</t>
  </si>
  <si>
    <t>010102045346538D1000342DC74BC5A38E7607</t>
  </si>
  <si>
    <t>010102045346538D100037E14D630179750A31</t>
  </si>
  <si>
    <t>01010205  '보양작업 및 현장 정리</t>
    <phoneticPr fontId="1" type="noConversion"/>
  </si>
  <si>
    <t>보양작업 및 현장 정리</t>
    <phoneticPr fontId="1" type="noConversion"/>
  </si>
  <si>
    <t>01010205523993F2100079E3138DC19DDE971514F220CD</t>
  </si>
  <si>
    <t>01010301  위생기구설치공사(10층)</t>
    <phoneticPr fontId="1" type="noConversion"/>
  </si>
  <si>
    <t>010103015346538A1000604FCE3A8B51AE0057</t>
  </si>
  <si>
    <t>010103015346538A1000604FCE3A8B51AE0204</t>
  </si>
  <si>
    <t>010103015346538A1000604FCE3A8B51AE05D9</t>
  </si>
  <si>
    <t>010103015346538A1000604FCE3A8B51AE0786</t>
  </si>
  <si>
    <t>010103015346538A1000604FCE3A8B51AF2761</t>
  </si>
  <si>
    <t>010103015346538A1000604FCE3A8B51AF24AC</t>
  </si>
  <si>
    <t>인조대리석</t>
    <phoneticPr fontId="1" type="noConversion"/>
  </si>
  <si>
    <t>010103015346538A1000604FCE3A8B51AF2386</t>
  </si>
  <si>
    <t>010103015346538A1000604FCE3A8B51AF22FF</t>
  </si>
  <si>
    <t>010103015346538A1000604FCE3A8B51AF2031</t>
  </si>
  <si>
    <t>010103015346538A1000604FCE3A8B51AF2FB7</t>
  </si>
  <si>
    <t>010103015346538A1000604FCE3A8B51AF2E90</t>
  </si>
  <si>
    <t>010103015346538A1000604FCE3A8B51AC51D4</t>
  </si>
  <si>
    <t>010103015346538D100036DA5BAAC06AA87163</t>
  </si>
  <si>
    <t>010103025346F39210001512EE74C1F55F044B</t>
  </si>
  <si>
    <t>010103025346F392100015103883164B8543AF</t>
  </si>
  <si>
    <t>0101030253469328100037142AE1E2B3E52338</t>
  </si>
  <si>
    <t>010103025346932810003716DCFBB8D7BBD7F8</t>
  </si>
  <si>
    <t>0101030253469328100035690E12E7DE7E4FFD</t>
  </si>
  <si>
    <t>01010302534693281000356B3B0716495BBD9E</t>
  </si>
  <si>
    <t>0101030253469328100033BBA2FDDD7257D236</t>
  </si>
  <si>
    <t>0101030254D853951000C13F2CDD3A418370D72559A81D</t>
  </si>
  <si>
    <t>0101030254D853951000C13F2CDD3A418370D72559A81C</t>
  </si>
  <si>
    <t>0101030254D853951000C13F2CDD3A418370D72559A81B</t>
  </si>
  <si>
    <t>0101030254D853951000C13F2CDD3A418370D72559A81A</t>
  </si>
  <si>
    <t>0101030254D853951000C13F2CDD3A418370D72559A819</t>
  </si>
  <si>
    <t>0101030254D853951000C13F2CDD3A418370D72448B5C0</t>
  </si>
  <si>
    <t>0101030254D853951000C13F2CDD3A418370D72448B421</t>
  </si>
  <si>
    <t>0101030254D853951000C13F2CDD3A418370D72448B16E</t>
  </si>
  <si>
    <t>0101030254D853951000C13F2CDD3A418370D7244B0A2E</t>
  </si>
  <si>
    <t>0101030254D853951000C13F2CDD3A418370D7244B0A2C</t>
  </si>
  <si>
    <t>0101030254D853951000C13F2CDD3A418370D7244B0866</t>
  </si>
  <si>
    <t>0101030254D853951000C13F2CDD3A418370D7244B0867</t>
  </si>
  <si>
    <t>0101030254D853951000C13F2CDD3A418370D7244B0868</t>
  </si>
  <si>
    <t>0101030254D853951000C13F2CDD3A418370D7244B0869</t>
  </si>
  <si>
    <t>0101030254D853951000C13F2CDD3A418370D7244B0907</t>
  </si>
  <si>
    <t>0101030254D853951000C13F2CDD3A418370D7244B0E8D</t>
  </si>
  <si>
    <t>일반배관용 STS강관 이음쇠</t>
  </si>
  <si>
    <t>K-유니언(원터치 삽입식), D20</t>
  </si>
  <si>
    <t>54D853951000C13F2CDC2A7702C9F990B087B8</t>
  </si>
  <si>
    <t>0101030254D853951000C13F2CDC2A7702C9F990B087B8</t>
  </si>
  <si>
    <t>K-유니언(원터치 삽입식), D25</t>
  </si>
  <si>
    <t>54D853951000C13F2CDC2A7702C9F990B087BB</t>
  </si>
  <si>
    <t>0101030254D853951000C13F2CDC2A7702C9F990B087BB</t>
  </si>
  <si>
    <t>K-유니언(원터치 삽입식), D32</t>
  </si>
  <si>
    <t>54D853951000C13F2CDC2A7702C9F990B087BA</t>
  </si>
  <si>
    <t>0101030254D853951000C13F2CDC2A7702C9F990B087BA</t>
  </si>
  <si>
    <t>K-유니언(원터치 삽입식), D40</t>
  </si>
  <si>
    <t>54D853951000C13F2CDC2A7702C9F990B087BD</t>
  </si>
  <si>
    <t>0101030254D853951000C13F2CDC2A7702C9F990B087BD</t>
  </si>
  <si>
    <t>K-유니언(원터치 삽입식), D50</t>
  </si>
  <si>
    <t>54D853951000C13F2CDC2A7702C9F990B087BC</t>
  </si>
  <si>
    <t>0101030254D853951000C13F2CDC2A7702C9F990B087BC</t>
  </si>
  <si>
    <t>숫아답타소켓(원터치 삽입식), D20</t>
  </si>
  <si>
    <t>54D853951000C13F2CDC2A7702C9F990B08693</t>
  </si>
  <si>
    <t>0101030254D853951000C13F2CDC2A7702C9F990B08693</t>
  </si>
  <si>
    <t>숫아답타소켓(원터치 삽입식), D25</t>
  </si>
  <si>
    <t>54D853951000C13F2CDC2A7702C9F990B08690</t>
  </si>
  <si>
    <t>0101030254D853951000C13F2CDC2A7702C9F990B08690</t>
  </si>
  <si>
    <t>숫아답타소켓(원터치 삽입식), D32</t>
  </si>
  <si>
    <t>54D853951000C13F2CDC2A7702C9F990B08691</t>
  </si>
  <si>
    <t>0101030254D853951000C13F2CDC2A7702C9F990B08691</t>
  </si>
  <si>
    <t>숫아답타소켓(원터치 삽입식), D40</t>
  </si>
  <si>
    <t>54D853951000C13F2CDC2A7702C9F990B08696</t>
  </si>
  <si>
    <t>0101030254D853951000C13F2CDC2A7702C9F990B08696</t>
  </si>
  <si>
    <t>숫아답타소켓(원터치 삽입식), D50</t>
  </si>
  <si>
    <t>54D853951000C13F2CDC2A7702C9F990B08697</t>
  </si>
  <si>
    <t>0101030254D853951000C13F2CDC2A7702C9F990B08697</t>
  </si>
  <si>
    <t>010103025346F3811000FE0D28FB5C148B3608</t>
  </si>
  <si>
    <t>010103025346F3811000FE0ECF228DC9D71B50</t>
  </si>
  <si>
    <t>010103025346F3811000FE0FD610E1D5B29C07</t>
  </si>
  <si>
    <t>010103025346F3811000FE08A6BD18CC4068A0</t>
  </si>
  <si>
    <t>010103025346F3811000FE094D2BCB81FF81EF</t>
  </si>
  <si>
    <t>010103025346F3811000FE0A54192F7AC21795</t>
  </si>
  <si>
    <t>0101030254D853951000C59A1F58E9481099C435529DE1</t>
  </si>
  <si>
    <t>0101030254D853951000C59A1F58E9481099C4355292D7</t>
  </si>
  <si>
    <t>010103025346F3811000FE0B7B20355F1DE165</t>
  </si>
  <si>
    <t>010103025346B3771000F1E86DDF7DBBA3B2F1</t>
  </si>
  <si>
    <t>010103025346B3771000F1E97785FB9BBC584C</t>
  </si>
  <si>
    <t>010103025346B3771000F1EEF5237675CE550C</t>
  </si>
  <si>
    <t>010103025346B3771000F1EF9CAD3FE4DFD2DB</t>
  </si>
  <si>
    <t>010103025346B3771000F1ECC8CF2596971B8E</t>
  </si>
  <si>
    <t>010103025346B3771000F1EDD2F7F1EAAA11AC</t>
  </si>
  <si>
    <t>010103025346B3771000F3999D06571EDCCCB1</t>
  </si>
  <si>
    <t>010103025346B3771000F39B4EB63D8328D286</t>
  </si>
  <si>
    <t>010103025346538A1000630752AE017F6444B6</t>
  </si>
  <si>
    <t>010103025346538A1000630752AE017DB6E8AD</t>
  </si>
  <si>
    <t>010103035346F39B10000872997D301C182B5B</t>
  </si>
  <si>
    <t>010103035346F39B100008729B2BABF552C57C</t>
  </si>
  <si>
    <t>010103035346F39B100008729EFFC9C3DF68D4</t>
  </si>
  <si>
    <t>0101030354D853951000C13F2CDD35C06E8C4692AED0BA</t>
  </si>
  <si>
    <t>0101030354D853951000C13F2CDD35C06E8C4692AED370</t>
  </si>
  <si>
    <t>0101030354D853951000C13F2CDD35C06E8C4692AED376</t>
  </si>
  <si>
    <t>0101030354D853951000C13F2CDD35C06E8C4692AEDD77</t>
  </si>
  <si>
    <t>0101030354D853951000C13F2CDD35C176850B3C1E4BCC</t>
  </si>
  <si>
    <t>0101030354D853951000C13F2CDD35C176850B3C1E4BCB</t>
  </si>
  <si>
    <t>0101030354D853951000C59A1F58E9481099C435529DE1</t>
  </si>
  <si>
    <t>0101030354D853951000C59A1F58E9481099C4355292D7</t>
  </si>
  <si>
    <t>010103035346538D100037E0A6F828689789BA</t>
  </si>
  <si>
    <t>010103035346538A10006307518777306C846D</t>
  </si>
  <si>
    <t>010103035346538A10006307518777321959A3</t>
  </si>
  <si>
    <t>010103035346538A100063075187773D23F89C</t>
  </si>
  <si>
    <t>0101030454A3038E1000333416DBD4AD67E027BA938D18</t>
  </si>
  <si>
    <t>0101030453C5339910007A1FDE6493BFC5B9940A36437A</t>
  </si>
  <si>
    <t>010103045346B3771000F0C419E911E1B5D285</t>
  </si>
  <si>
    <t>010103045346B3771000F0C419E911E25BB504</t>
  </si>
  <si>
    <t>010103045346B3771000F0C419E911E362A7DF</t>
  </si>
  <si>
    <t>010103045346333010009C19D180C6B3A30B2A</t>
  </si>
  <si>
    <t>010103045346333010009C19D180C6B3A3097D</t>
  </si>
  <si>
    <t>010103045346333010009C19D180C6B0EEBD4A</t>
  </si>
  <si>
    <t>010103045346333010009C19D180C6B0EEBF78</t>
  </si>
  <si>
    <t>010103045346333010009C19D180C6B0EEB9EF</t>
  </si>
  <si>
    <t>010103045346333010009C19D454A679A084A7</t>
  </si>
  <si>
    <t>010103045346333010009C19D454A679A08654</t>
  </si>
  <si>
    <t>010103045346538F1000E248B9FDD0F6C5245A</t>
  </si>
  <si>
    <t>010103045346538F1000E1A1CF0A74024DB517</t>
  </si>
  <si>
    <t>010103045346538C10002FE9AB0B53C8CB34A2</t>
  </si>
  <si>
    <t>010103045346538C10002C150D81D0D27D19F3</t>
  </si>
  <si>
    <t>010103045346538D1000353439E3C6D150FE29</t>
  </si>
  <si>
    <t>010103045346538D1000342DC74BC5A387C7D3</t>
  </si>
  <si>
    <t>010103045346538D1000342DC74BC5A3851891</t>
  </si>
  <si>
    <t>010103045346538D1000342DC74BC5A3836A36</t>
  </si>
  <si>
    <t>010103045346538D1000342DC74BC5A38E7455</t>
  </si>
  <si>
    <t>010103045346538D1000342DC74BC5A38E7729</t>
  </si>
  <si>
    <t>010103045346538D1000342DC74BC5A38E7607</t>
  </si>
  <si>
    <t>010103045346538D100037E14D630179750A31</t>
  </si>
  <si>
    <t>01010305  '보양작업 및 현장 정리</t>
    <phoneticPr fontId="1" type="noConversion"/>
  </si>
  <si>
    <t>01010305523993F2100079E3138DC19DDE971514F220CD</t>
  </si>
  <si>
    <t>010101.  위생기구설치공사 공용화장실</t>
    <phoneticPr fontId="1" type="noConversion"/>
  </si>
  <si>
    <t>0101010101  2층 T-2 환기덕트설치공사 공용</t>
    <phoneticPr fontId="1" type="noConversion"/>
  </si>
  <si>
    <t>0101010102</t>
  </si>
  <si>
    <t>공조용플렉시블덕트</t>
  </si>
  <si>
    <t>스테인리스밴드, Φ150mm</t>
  </si>
  <si>
    <t>42D36361B643F878BC7307CAB5C48E27D1B90</t>
  </si>
  <si>
    <t>010101010242D36361B643F878BC7307CAB5C48E27D1B90</t>
  </si>
  <si>
    <t>디퓨저</t>
  </si>
  <si>
    <t>원형, Φ150, AL</t>
  </si>
  <si>
    <t>454669DA74459C7373A8F716814BD</t>
  </si>
  <si>
    <t>0101010102454669DA74459C7373A8F716814BD</t>
  </si>
  <si>
    <t>공조덕트(플렉시블)설치</t>
  </si>
  <si>
    <t>AL비보온, Φ150mm</t>
  </si>
  <si>
    <t>454669DFF645247AD712D7A606461</t>
  </si>
  <si>
    <t>0101010102454669DFF645247AD712D7A606461</t>
  </si>
  <si>
    <t>0101010102  4층 T-5 환기덕트설치공사 공용</t>
    <phoneticPr fontId="1" type="noConversion"/>
  </si>
  <si>
    <t>0101010105</t>
  </si>
  <si>
    <t>010101010542D36361B643F878BC7307CAB5C48E27D1B90</t>
  </si>
  <si>
    <t>0101010105454669DA74459C7373A8F716814BD</t>
  </si>
  <si>
    <t>0101010105454669DFF645247AD712D7A606461</t>
  </si>
  <si>
    <t>0101010103  4층 T-6 환기덕트설치공사 공용</t>
    <phoneticPr fontId="1" type="noConversion"/>
  </si>
  <si>
    <t>0101010106</t>
  </si>
  <si>
    <t>010101010642D36361B643F878BC7307CAB5C48E27D1B90</t>
  </si>
  <si>
    <t>0101010106454669DA74459C7373A8F716814BD</t>
  </si>
  <si>
    <t>0101010106454669DFF645247AD712D7A606461</t>
  </si>
  <si>
    <t>0101010201  2층 T-2 급수급탕배관공사 공용</t>
    <phoneticPr fontId="1" type="noConversion"/>
  </si>
  <si>
    <t>0101010202</t>
  </si>
  <si>
    <t>454668F4D941C67F31D5179988FB5</t>
  </si>
  <si>
    <t>0101010202454668F4D941C67F31D5179988FB5</t>
  </si>
  <si>
    <t>454668F4D941D7747531E7B021549</t>
  </si>
  <si>
    <t>0101010202454668F4D941D7747531E7B021549</t>
  </si>
  <si>
    <t>454668F4D941B471F87CA7AF10457</t>
  </si>
  <si>
    <t>0101010202454668F4D941B471F87CA7AF10457</t>
  </si>
  <si>
    <t>발포폴리에틸렌보온(매립)</t>
  </si>
  <si>
    <t>5TxD20</t>
  </si>
  <si>
    <t>45466E5E794FA9724D5F57C5B0945</t>
  </si>
  <si>
    <t>010101020245466E5E794FA9724D5F57C5B0945</t>
  </si>
  <si>
    <t>관보온(고무발포,강관용)</t>
  </si>
  <si>
    <t>13TxD20</t>
  </si>
  <si>
    <t>45466E5E7B4A497ECFE6979A6B2CD</t>
  </si>
  <si>
    <t>010101020245466E5E7B4A497ECFE6979A6B2CD</t>
  </si>
  <si>
    <t>13TxD25</t>
  </si>
  <si>
    <t>45466E5E7B4A5B74A6AF271F4ABAD</t>
  </si>
  <si>
    <t>010101020245466E5E7B4A5B74A6AF271F4ABAD</t>
  </si>
  <si>
    <t>13TxD40</t>
  </si>
  <si>
    <t>45466E5E7B4A3877B17EC79F145ED</t>
  </si>
  <si>
    <t>010101020245466E5E7B4A3877B17EC79F145ED</t>
  </si>
  <si>
    <t>25TxD20</t>
  </si>
  <si>
    <t>45466E5E7D451673FADE37871B749</t>
  </si>
  <si>
    <t>010101020245466E5E7D451673FADE37871B749</t>
  </si>
  <si>
    <t>25TxD25</t>
  </si>
  <si>
    <t>45466E5E7D45047C7CEEA72786EF9</t>
  </si>
  <si>
    <t>010101020245466E5E7D45047C7CEEA72786EF9</t>
  </si>
  <si>
    <t>Φ20mm, 황동어댑터, C×M</t>
  </si>
  <si>
    <t>42D36361B643CC7E65C32797C299C4F494675</t>
  </si>
  <si>
    <t>010101020242D36361B643CC7E65C32797C299C4F494675</t>
  </si>
  <si>
    <t>Φ50mm, 황동어댑터, C×M</t>
  </si>
  <si>
    <t>42D36361B643CC7E65C32797C299C4F494671</t>
  </si>
  <si>
    <t>010101020242D36361B643CC7E65C32797C299C4F494671</t>
  </si>
  <si>
    <t>Φ20mm, 동엘보</t>
  </si>
  <si>
    <t>42D36361B643CC7E65C32797C299C4EB88F5D</t>
  </si>
  <si>
    <t>010101020242D36361B643CC7E65C32797C299C4EB88F5D</t>
  </si>
  <si>
    <t>Φ25mm, 동엘보</t>
  </si>
  <si>
    <t>42D36361B643CC7E65C32797C299C4EB88E4D</t>
  </si>
  <si>
    <t>010101020242D36361B643CC7E65C32797C299C4EB88E4D</t>
  </si>
  <si>
    <t>Φ25mm, 동티</t>
  </si>
  <si>
    <t>42D36361B643CC7E65C32797C299C4EB88AD0</t>
  </si>
  <si>
    <t>010101020242D36361B643CC7E65C32797C299C4EB88AD0</t>
  </si>
  <si>
    <t>Φ40mm, 동티</t>
  </si>
  <si>
    <t>42D36361B643CC7E65C32797C299C4EB88AD6</t>
  </si>
  <si>
    <t>010101020242D36361B643CC7E65C32797C299C4EB88AD6</t>
  </si>
  <si>
    <t>Φ25mm, 동리듀서</t>
  </si>
  <si>
    <t>42D36361B643CC7E65C32797C299C4EB889C2</t>
  </si>
  <si>
    <t>010101020242D36361B643CC7E65C32797C299C4EB889C2</t>
  </si>
  <si>
    <t>Φ40mm, 동리듀서</t>
  </si>
  <si>
    <t>42D36361B643CC7E65C32797C299C4EB88825</t>
  </si>
  <si>
    <t>010101020242D36361B643CC7E65C32797C299C4EB88825</t>
  </si>
  <si>
    <t>Φ20mm, 동소켓</t>
  </si>
  <si>
    <t>42D36361B643CC7E65C32797C299C4EB8871F</t>
  </si>
  <si>
    <t>010101020242D36361B643CC7E65C32797C299C4EB8871F</t>
  </si>
  <si>
    <t>Φ50mm, 동소켓</t>
  </si>
  <si>
    <t>42D36361B643CC7E65C32797C299C4EB8871B</t>
  </si>
  <si>
    <t>010101020242D36361B643CC7E65C32797C299C4EB8871B</t>
  </si>
  <si>
    <t>Φ20mm, 동유니언, C×M</t>
  </si>
  <si>
    <t>42D36361B643CC7E65C32797C299C4EBB416A</t>
  </si>
  <si>
    <t>010101020242D36361B643CC7E65C32797C299C4EBB416A</t>
  </si>
  <si>
    <t>Φ50mm, 동유니언, C×M</t>
  </si>
  <si>
    <t>42D36361B643CC7E65C32797C299C4EBB4047</t>
  </si>
  <si>
    <t>010101020242D36361B643CC7E65C32797C299C4EBB4047</t>
  </si>
  <si>
    <t>게이트밸브설치(청동,10KG)</t>
  </si>
  <si>
    <t>45466C131846217AF18877A8F1107</t>
  </si>
  <si>
    <t>010101020245466C131846217AF18877A8F1107</t>
  </si>
  <si>
    <t>45466C13184606794122579AE4963</t>
  </si>
  <si>
    <t>010101020245466C13184606794122579AE4963</t>
  </si>
  <si>
    <t>454668E70642C07F136F875A86FEC</t>
  </si>
  <si>
    <t>0101010202454668E70642C07F136F875A86FEC</t>
  </si>
  <si>
    <t>454668E70642D1760143770052E3C</t>
  </si>
  <si>
    <t>0101010202454668E70642D1760143770052E3C</t>
  </si>
  <si>
    <t>454668E70642B678A5BC87F149895</t>
  </si>
  <si>
    <t>0101010202454668E70642B678A5BC87F149895</t>
  </si>
  <si>
    <t>454668E706428974C4E9776B7D5E2</t>
  </si>
  <si>
    <t>0101010202454668E706428974C4E9776B7D5E2</t>
  </si>
  <si>
    <t>내화채움구조(강관,벽체)</t>
  </si>
  <si>
    <t>42D3652C7B4926714CCEF7B4CBE3F237F3249</t>
  </si>
  <si>
    <t>010101020242D3652C7B4926714CCEF7B4CBE3F237F3249</t>
  </si>
  <si>
    <t>42D3652C7B4926714CCEF7B4CBE3F237F324A</t>
  </si>
  <si>
    <t>010101020242D3652C7B4926714CCEF7B4CBE3F237F324A</t>
  </si>
  <si>
    <t>42D3652C7B4926714CCEF7B4CBE3F237F324C</t>
  </si>
  <si>
    <t>010101020242D3652C7B4926714CCEF7B4CBE3F237F324C</t>
  </si>
  <si>
    <t>42B06188954A167EDBA9A70808428806EF182</t>
  </si>
  <si>
    <t>010101020242B06188954A167EDBA9A70808428806EF182</t>
  </si>
  <si>
    <t>42B06188954A167EDBA9A70808428806F965F</t>
  </si>
  <si>
    <t>010101020242B06188954A167EDBA9A70808428806F965F</t>
  </si>
  <si>
    <t>4546620A4147DF7FAC79E7AB847CE</t>
  </si>
  <si>
    <t>01010102024546620A4147DF7FAC79E7AB847CE</t>
  </si>
  <si>
    <t>4546620A4147DF7FAC79E7B5F3246</t>
  </si>
  <si>
    <t>01010102024546620A4147DF7FAC79E7B5F3246</t>
  </si>
  <si>
    <t>4546620A4147DF7FAC79E7D0C873C</t>
  </si>
  <si>
    <t>01010102024546620A4147DF7FAC79E7D0C873C</t>
  </si>
  <si>
    <t>강관스리브(지수판제외,보온,벽체)</t>
  </si>
  <si>
    <t>454660C4A44FF87C8C6EB72A7C1E5</t>
  </si>
  <si>
    <t>0101010202454660C4A44FF87C8C6EB72A7C1E5</t>
  </si>
  <si>
    <t>454660C4A44FF87C8C6EB72A63A54</t>
  </si>
  <si>
    <t>0101010202454660C4A44FF87C8C6EB72A63A54</t>
  </si>
  <si>
    <t>454660C4A44FF87C8C6EB72A09217</t>
  </si>
  <si>
    <t>0101010202454660C4A44FF87C8C6EB72A09217</t>
  </si>
  <si>
    <t>코아드릴(벽체, 300mm)</t>
  </si>
  <si>
    <t>454660C4A34D98780F73E7A1F98BD</t>
  </si>
  <si>
    <t>0101010202454660C4A34D98780F73E7A1F98BD</t>
  </si>
  <si>
    <t>454660C4A34D98780F73E7A1EF133</t>
  </si>
  <si>
    <t>0101010202454660C4A34D98780F73E7A1EF133</t>
  </si>
  <si>
    <t>454660C4A34D98780F73E7A1CC4DF</t>
  </si>
  <si>
    <t>0101010202454660C4A34D98780F73E7A1CC4DF</t>
  </si>
  <si>
    <t>코아드릴(바닥, 300mm)</t>
  </si>
  <si>
    <t>454660C4A34DA973DC5A37699DFAC</t>
  </si>
  <si>
    <t>0101010202454660C4A34DA973DC5A37699DFAC</t>
  </si>
  <si>
    <t>야간할증</t>
  </si>
  <si>
    <t>인력품의 50%</t>
  </si>
  <si>
    <t>449160591C412F706814B7D8367001</t>
  </si>
  <si>
    <t>0101010202449160591C412F706814B7D8367001</t>
  </si>
  <si>
    <t>0101010202  4층 T-5 급수급탕배관공사 공용</t>
    <phoneticPr fontId="1" type="noConversion"/>
  </si>
  <si>
    <t>0101010205</t>
  </si>
  <si>
    <t>0101010205454668F4D941C67F31D5179988FB5</t>
  </si>
  <si>
    <t>454668F4D941AB78786227F844AF1</t>
  </si>
  <si>
    <t>0101010205454668F4D941AB78786227F844AF1</t>
  </si>
  <si>
    <t>454668F4D941887A7DE8576A60463</t>
  </si>
  <si>
    <t>0101010205454668F4D941887A7DE8576A60463</t>
  </si>
  <si>
    <t>010101020545466E5E794FA9724D5F57C5B0945</t>
  </si>
  <si>
    <t>010101020545466E5E7B4A497ECFE6979A6B2CD</t>
  </si>
  <si>
    <t>13TxD50</t>
  </si>
  <si>
    <t>45466E5E7B4A0373B30C37ACE8F9E</t>
  </si>
  <si>
    <t>010101020545466E5E7B4A0373B30C37ACE8F9E</t>
  </si>
  <si>
    <t>010101020545466E5E7D451673FADE37871B749</t>
  </si>
  <si>
    <t>25TxD32</t>
  </si>
  <si>
    <t>45466E5E7D457F7B6A8807FE4319A</t>
  </si>
  <si>
    <t>010101020545466E5E7D457F7B6A8807FE4319A</t>
  </si>
  <si>
    <t>010101020542D36361B643CC7E65C32797C299C4F494675</t>
  </si>
  <si>
    <t>010101020542D36361B643CC7E65C32797C299C4F494671</t>
  </si>
  <si>
    <t>010101020542D36361B643CC7E65C32797C299C4EB88F5D</t>
  </si>
  <si>
    <t>Φ32mm, 동엘보</t>
  </si>
  <si>
    <t>42D36361B643CC7E65C32797C299C4EB88E4C</t>
  </si>
  <si>
    <t>010101020542D36361B643CC7E65C32797C299C4EB88E4C</t>
  </si>
  <si>
    <t>Φ20mm, 동티</t>
  </si>
  <si>
    <t>42D36361B643CC7E65C32797C299C4EB88AD3</t>
  </si>
  <si>
    <t>010101020542D36361B643CC7E65C32797C299C4EB88AD3</t>
  </si>
  <si>
    <t>Φ32mm, 동티</t>
  </si>
  <si>
    <t>42D36361B643CC7E65C32797C299C4EB88AD1</t>
  </si>
  <si>
    <t>010101020542D36361B643CC7E65C32797C299C4EB88AD1</t>
  </si>
  <si>
    <t>Φ50mm, 동티</t>
  </si>
  <si>
    <t>42D36361B643CC7E65C32797C299C4EB88AD7</t>
  </si>
  <si>
    <t>010101020542D36361B643CC7E65C32797C299C4EB88AD7</t>
  </si>
  <si>
    <t>Φ32mm, 동리듀서</t>
  </si>
  <si>
    <t>42D36361B643CC7E65C32797C299C4EB88824</t>
  </si>
  <si>
    <t>010101020542D36361B643CC7E65C32797C299C4EB88824</t>
  </si>
  <si>
    <t>Φ50mm, 동리듀서</t>
  </si>
  <si>
    <t>42D36361B643CC7E65C32797C299C4EB88826</t>
  </si>
  <si>
    <t>010101020542D36361B643CC7E65C32797C299C4EB88826</t>
  </si>
  <si>
    <t>010101020542D36361B643CC7E65C32797C299C4EB8871F</t>
  </si>
  <si>
    <t>010101020542D36361B643CC7E65C32797C299C4EB8871B</t>
  </si>
  <si>
    <t>010101020542D36361B643CC7E65C32797C299C4EBB416A</t>
  </si>
  <si>
    <t>010101020542D36361B643CC7E65C32797C299C4EBB4047</t>
  </si>
  <si>
    <t>010101020545466C131846217AF18877A8F1107</t>
  </si>
  <si>
    <t>010101020545466C13184606794122579AE4963</t>
  </si>
  <si>
    <t>0101010205454668E70642C07F136F875A86FEC</t>
  </si>
  <si>
    <t>454668E70642A4719EA197D0CE3FF</t>
  </si>
  <si>
    <t>0101010205454668E70642A4719EA197D0CE3FF</t>
  </si>
  <si>
    <t>0101010205454668E706428974C4E9776B7D5E2</t>
  </si>
  <si>
    <t>010101020542D3652C7B4926714CCEF7B4CBE3F237F3249</t>
  </si>
  <si>
    <t>42D3652C7B4926714CCEF7B4CBE3F237F324B</t>
  </si>
  <si>
    <t>010101020542D3652C7B4926714CCEF7B4CBE3F237F324B</t>
  </si>
  <si>
    <t>42D3652C7B4926714CCEF7B4CBE3F237F324D</t>
  </si>
  <si>
    <t>010101020542D3652C7B4926714CCEF7B4CBE3F237F324D</t>
  </si>
  <si>
    <t>010101020542B06188954A167EDBA9A70808428806EF182</t>
  </si>
  <si>
    <t>010101020542B06188954A167EDBA9A70808428806F965F</t>
  </si>
  <si>
    <t>01010102054546620A4147DF7FAC79E7AB847CE</t>
  </si>
  <si>
    <t>4546620A4147DF7FAC79E7C651D2C</t>
  </si>
  <si>
    <t>01010102054546620A4147DF7FAC79E7C651D2C</t>
  </si>
  <si>
    <t>4546620A4147DF7FAC79E7E13F80C</t>
  </si>
  <si>
    <t>01010102054546620A4147DF7FAC79E7E13F80C</t>
  </si>
  <si>
    <t>0101010205454660C4A44FF87C8C6EB72A7C1E5</t>
  </si>
  <si>
    <t>454660C4A44FF87C8C6EB72A1B920</t>
  </si>
  <si>
    <t>0101010205454660C4A44FF87C8C6EB72A1B920</t>
  </si>
  <si>
    <t>454660C4A44FF87C8C6EB72A366F5</t>
  </si>
  <si>
    <t>0101010205454660C4A44FF87C8C6EB72A366F5</t>
  </si>
  <si>
    <t>0101010205454660C4A34D98780F73E7A1F98BD</t>
  </si>
  <si>
    <t>454660C4A34D98780F73E7A1DEBE8</t>
  </si>
  <si>
    <t>0101010205454660C4A34D98780F73E7A1DEBE8</t>
  </si>
  <si>
    <t>D75</t>
  </si>
  <si>
    <t>454660C4A34D98780F73E7A13E794</t>
  </si>
  <si>
    <t>0101010205454660C4A34D98780F73E7A13E794</t>
  </si>
  <si>
    <t>0101010205454660C4A34DA973DC5A37699DFAC</t>
  </si>
  <si>
    <t>0101010205449160591C412F706814B7D8367001</t>
  </si>
  <si>
    <t>0101010203  4층 T-6 급수급탕배관공사 공용</t>
    <phoneticPr fontId="1" type="noConversion"/>
  </si>
  <si>
    <t>0101010206</t>
  </si>
  <si>
    <t>0101010206454668F4D941C67F31D5179988FB5</t>
  </si>
  <si>
    <t>0101010206454668F4D941AB78786227F844AF1</t>
  </si>
  <si>
    <t>0101010206454668F4D941887A7DE8576A60463</t>
  </si>
  <si>
    <t>010101020645466E5E794FA9724D5F57C5B0945</t>
  </si>
  <si>
    <t>010101020645466E5E7B4A497ECFE6979A6B2CD</t>
  </si>
  <si>
    <t>010101020645466E5E7B4A0373B30C37ACE8F9E</t>
  </si>
  <si>
    <t>010101020645466E5E7D451673FADE37871B749</t>
  </si>
  <si>
    <t>010101020645466E5E7D457F7B6A8807FE4319A</t>
  </si>
  <si>
    <t>010101020642D36361B643CC7E65C32797C299C4F494675</t>
  </si>
  <si>
    <t>010101020642D36361B643CC7E65C32797C299C4F494671</t>
  </si>
  <si>
    <t>010101020642D36361B643CC7E65C32797C299C4EB88F5D</t>
  </si>
  <si>
    <t>010101020642D36361B643CC7E65C32797C299C4EB88E4C</t>
  </si>
  <si>
    <t>010101020642D36361B643CC7E65C32797C299C4EB88AD3</t>
  </si>
  <si>
    <t>010101020642D36361B643CC7E65C32797C299C4EB88AD1</t>
  </si>
  <si>
    <t>010101020642D36361B643CC7E65C32797C299C4EB88AD7</t>
  </si>
  <si>
    <t>010101020642D36361B643CC7E65C32797C299C4EB88824</t>
  </si>
  <si>
    <t>010101020642D36361B643CC7E65C32797C299C4EB88826</t>
  </si>
  <si>
    <t>010101020642D36361B643CC7E65C32797C299C4EB8871F</t>
  </si>
  <si>
    <t>010101020642D36361B643CC7E65C32797C299C4EB8871B</t>
  </si>
  <si>
    <t>010101020642D36361B643CC7E65C32797C299C4EBB416A</t>
  </si>
  <si>
    <t>010101020642D36361B643CC7E65C32797C299C4EBB4047</t>
  </si>
  <si>
    <t>010101020645466C131846217AF18877A8F1107</t>
  </si>
  <si>
    <t>010101020645466C13184606794122579AE4963</t>
  </si>
  <si>
    <t>0101010206454668E70642C07F136F875A86FEC</t>
  </si>
  <si>
    <t>0101010206454668E70642A4719EA197D0CE3FF</t>
  </si>
  <si>
    <t>0101010206454668E706428974C4E9776B7D5E2</t>
  </si>
  <si>
    <t>010101020642D3652C7B4926714CCEF7B4CBE3F237F3249</t>
  </si>
  <si>
    <t>010101020642D3652C7B4926714CCEF7B4CBE3F237F324B</t>
  </si>
  <si>
    <t>010101020642D3652C7B4926714CCEF7B4CBE3F237F324D</t>
  </si>
  <si>
    <t>010101020642B06188954A167EDBA9A70808428806EF182</t>
  </si>
  <si>
    <t>010101020642B06188954A167EDBA9A70808428806F965F</t>
  </si>
  <si>
    <t>01010102064546620A4147DF7FAC79E7AB847CE</t>
  </si>
  <si>
    <t>01010102064546620A4147DF7FAC79E7C651D2C</t>
  </si>
  <si>
    <t>01010102064546620A4147DF7FAC79E7E13F80C</t>
  </si>
  <si>
    <t>0101010206454660C4A44FF87C8C6EB72A7C1E5</t>
  </si>
  <si>
    <t>0101010206454660C4A44FF87C8C6EB72A1B920</t>
  </si>
  <si>
    <t>0101010206454660C4A44FF87C8C6EB72A366F5</t>
  </si>
  <si>
    <t>0101010206454660C4A34D98780F73E7A1F98BD</t>
  </si>
  <si>
    <t>0101010206454660C4A34D98780F73E7A1DEBE8</t>
  </si>
  <si>
    <t>0101010206454660C4A34D98780F73E7A13E794</t>
  </si>
  <si>
    <t>0101010206454660C4A34DA973DC5A37699DFAC</t>
  </si>
  <si>
    <t>0101010206449160591C412F706814B7D8367001</t>
  </si>
  <si>
    <t>0101010301  2층 T-2 오배수배관공사 공용</t>
    <phoneticPr fontId="1" type="noConversion"/>
  </si>
  <si>
    <t>0101010302</t>
  </si>
  <si>
    <t>PVC관옥내일반배관(VG1,고무링접합)</t>
  </si>
  <si>
    <t>454668FEC141317DBDCB67C5ECD78</t>
  </si>
  <si>
    <t>0101010302454668FEC141317DBDCB67C5ECD78</t>
  </si>
  <si>
    <t>454668FEC141D071D92D4731A23C5</t>
  </si>
  <si>
    <t>0101010302454668FEC141D071D92D4731A23C5</t>
  </si>
  <si>
    <t>454668FD384D787A9DD5E7C23E480</t>
  </si>
  <si>
    <t>0101010302454668FD384D787A9DD5E7C23E480</t>
  </si>
  <si>
    <t>Φ50mm, 90˚곡관, DRF-DL</t>
  </si>
  <si>
    <t>42D36361B643CC7E65CC0758156681075EDCD</t>
  </si>
  <si>
    <t>010101030242D36361B643CC7E65CC0758156681075EDCD</t>
  </si>
  <si>
    <t>Φ100mm, 90˚곡관, DRF-DL</t>
  </si>
  <si>
    <t>42D36361B643CC7E65CC0758156681075EEEA</t>
  </si>
  <si>
    <t>010101030242D36361B643CC7E65CC0758156681075EEEA</t>
  </si>
  <si>
    <t>Φ50mm, 45˚곡관, DRF-45L</t>
  </si>
  <si>
    <t>42D36361B643CC7E65CC0758156681075EEEE</t>
  </si>
  <si>
    <t>010101030242D36361B643CC7E65CC0758156681075EEEE</t>
  </si>
  <si>
    <t>Φ75mm, 45˚곡관, DRF-45L</t>
  </si>
  <si>
    <t>42D36361B643CC7E65CC0758156681075EEED</t>
  </si>
  <si>
    <t>010101030242D36361B643CC7E65CC0758156681075EEED</t>
  </si>
  <si>
    <t>Φ100mm, 45˚곡관, DRF-45L</t>
  </si>
  <si>
    <t>42D36361B643CC7E65CC0758156681075EEEC</t>
  </si>
  <si>
    <t>010101030242D36361B643CC7E65CC0758156681075EEEC</t>
  </si>
  <si>
    <t>Φ50mm, P트랩, DRF</t>
  </si>
  <si>
    <t>42D36361B643CC7E65CC0758156681075E00F</t>
  </si>
  <si>
    <t>010101030242D36361B643CC7E65CC0758156681075E00F</t>
  </si>
  <si>
    <t>Φ100mm, 90˚Y관티, DRF-CY</t>
  </si>
  <si>
    <t>42D36361B643CC7E65CC0758156681075E113</t>
  </si>
  <si>
    <t>010101030242D36361B643CC7E65CC0758156681075E113</t>
  </si>
  <si>
    <t>Φ75×50mm, 90˚Y관티, DRF-CY</t>
  </si>
  <si>
    <t>42D36361B643CC7E65CC0758156681075E115</t>
  </si>
  <si>
    <t>010101030242D36361B643CC7E65CC0758156681075E115</t>
  </si>
  <si>
    <t>Φ100×75mm, 90˚Y관티, DRF-CY</t>
  </si>
  <si>
    <t>42D36361B643CC7E65CC0758156681075E11B</t>
  </si>
  <si>
    <t>010101030242D36361B643CC7E65CC0758156681075E11B</t>
  </si>
  <si>
    <t>Φ50mm, 90˚YT관, DRF-LT</t>
  </si>
  <si>
    <t>42D36361B643CC7E65CC0758156681074C1BB</t>
  </si>
  <si>
    <t>010101030242D36361B643CC7E65CC0758156681074C1BB</t>
  </si>
  <si>
    <t>Φ100mm, 45˚Y관, DRF</t>
  </si>
  <si>
    <t>42D36361B643CC7E65CC0758156681074C09A</t>
  </si>
  <si>
    <t>010101030242D36361B643CC7E65CC0758156681074C09A</t>
  </si>
  <si>
    <t>Φ75×50mm, 45˚Y관, DRF</t>
  </si>
  <si>
    <t>42D36361B643CC7E65CC0758156681074C362</t>
  </si>
  <si>
    <t>010101030242D36361B643CC7E65CC0758156681074C362</t>
  </si>
  <si>
    <t>내화채움구조(PVC,벽체)</t>
  </si>
  <si>
    <t>42D3652C7B4926714CCEF7B4CBE3F237F3471</t>
  </si>
  <si>
    <t>010101030242D3652C7B4926714CCEF7B4CBE3F237F3471</t>
  </si>
  <si>
    <t>42D3652C7B4926714CCEF7B4CBE3F237F347E</t>
  </si>
  <si>
    <t>010101030242D3652C7B4926714CCEF7B4CBE3F237F347E</t>
  </si>
  <si>
    <t>010101030242B06188954A167EDBA9A70808428806EF182</t>
  </si>
  <si>
    <t>010101030242B06188954A167EDBA9A70808428806F965F</t>
  </si>
  <si>
    <t>4546620A4147DF7CD89AC7EFA4276</t>
  </si>
  <si>
    <t>01010103024546620A4147DF7CD89AC7EFA4276</t>
  </si>
  <si>
    <t>D80</t>
  </si>
  <si>
    <t>4546620A4147DF7CD89AC701BFE21</t>
  </si>
  <si>
    <t>01010103024546620A4147DF7CD89AC701BFE21</t>
  </si>
  <si>
    <t>4546620A4147DF7CD89AC7122D0C0</t>
  </si>
  <si>
    <t>01010103024546620A4147DF7CD89AC7122D0C0</t>
  </si>
  <si>
    <t>강관스리브(지수판제외,벽체)</t>
  </si>
  <si>
    <t>454660C4A44FF87D950EE75B0355B</t>
  </si>
  <si>
    <t>0101010302454660C4A44FF87D950EE75B0355B</t>
  </si>
  <si>
    <t>454660C4A44FF87D950EE75B1DBFD</t>
  </si>
  <si>
    <t>0101010302454660C4A44FF87D950EE75B1DBFD</t>
  </si>
  <si>
    <t>454660C4A34D98780F73E7A12C08B</t>
  </si>
  <si>
    <t>0101010302454660C4A34D98780F73E7A12C08B</t>
  </si>
  <si>
    <t>D125</t>
  </si>
  <si>
    <t>454660C4A34D98780F73E7B21087B</t>
  </si>
  <si>
    <t>0101010302454660C4A34D98780F73E7B21087B</t>
  </si>
  <si>
    <t>454660C4A34DA973DC5A3769AE69E</t>
  </si>
  <si>
    <t>0101010302454660C4A34DA973DC5A3769AE69E</t>
  </si>
  <si>
    <t>454660C4A34DA973DC5A377A4AB2D</t>
  </si>
  <si>
    <t>0101010302454660C4A34DA973DC5A377A4AB2D</t>
  </si>
  <si>
    <t>배수용 주철이형관(F D)</t>
  </si>
  <si>
    <t>4546620D154D9678CC86474410692</t>
  </si>
  <si>
    <t>01010103024546620D154D9678CC86474410692</t>
  </si>
  <si>
    <t>0101010302449160591C412F706814B7D8367001</t>
  </si>
  <si>
    <t>0101010302  4층 T-5 오배수배관공사 공용</t>
    <phoneticPr fontId="1" type="noConversion"/>
  </si>
  <si>
    <t>0101010305</t>
  </si>
  <si>
    <t>Φ75mm, 90˚곡관, DRF-DL</t>
  </si>
  <si>
    <t>Φ75mm, 90˚Y관티, DRF-CY</t>
  </si>
  <si>
    <t>Φ100×75mm, 45˚Y관, DRF</t>
  </si>
  <si>
    <t>0101010303  4층 T-6 오배수배관공사 공용</t>
    <phoneticPr fontId="1" type="noConversion"/>
  </si>
  <si>
    <t>Φ50mm, 45˚Y관, DRF</t>
  </si>
  <si>
    <t>Φ75mm, 45˚Y관, DRF</t>
  </si>
  <si>
    <t>0101010401  2층 T-2 시스템화장실설치공사 공용</t>
    <phoneticPr fontId="1" type="noConversion"/>
  </si>
  <si>
    <t>[시스템화장실]</t>
  </si>
  <si>
    <t>양변기시스템</t>
  </si>
  <si>
    <t>GIS-WC-STANLEY</t>
  </si>
  <si>
    <t>양변기시스템 배관재</t>
  </si>
  <si>
    <t>HDPE&amp;MEPLA</t>
  </si>
  <si>
    <t>비데배관</t>
  </si>
  <si>
    <t>MEPLA</t>
  </si>
  <si>
    <t>소변기시스템</t>
  </si>
  <si>
    <t>GIS-UR</t>
  </si>
  <si>
    <t>소변기시스템 배관재</t>
  </si>
  <si>
    <t>세면기시스템</t>
  </si>
  <si>
    <t>GIS-WB</t>
  </si>
  <si>
    <t>세면기시스템 배관재</t>
  </si>
  <si>
    <t>시스템 설치비</t>
  </si>
  <si>
    <t>벽걸이양변기 (전용앵글밸브포함)</t>
  </si>
  <si>
    <t>C337000B</t>
  </si>
  <si>
    <t>벽걸이소변기</t>
  </si>
  <si>
    <t>CU0500K1</t>
  </si>
  <si>
    <t>언더카운터세면기</t>
  </si>
  <si>
    <t>CCAS0488</t>
  </si>
  <si>
    <t>세면수전</t>
  </si>
  <si>
    <t>FA1730</t>
  </si>
  <si>
    <t>앵글밸브</t>
  </si>
  <si>
    <t>15A</t>
  </si>
  <si>
    <t>폽업 및 트랩</t>
  </si>
  <si>
    <t>P-trap 32A</t>
  </si>
  <si>
    <t>위생도기 설치비</t>
  </si>
  <si>
    <t>세면수전 설치비</t>
  </si>
  <si>
    <t>[일반위생도기 납품 건]</t>
  </si>
  <si>
    <t>휴지걸이</t>
  </si>
  <si>
    <t>TA410</t>
  </si>
  <si>
    <t>물비누통</t>
  </si>
  <si>
    <t>LD-S010BL-80CR</t>
  </si>
  <si>
    <t>핸드드라이어</t>
  </si>
  <si>
    <t>TC-401HD</t>
  </si>
  <si>
    <t>어린이 겸용 시트</t>
  </si>
  <si>
    <t>위생도기 및 악세서리 설치비</t>
  </si>
  <si>
    <t>0101010402  4층 T-5 시스템화장실설치공사 공용</t>
    <phoneticPr fontId="1" type="noConversion"/>
  </si>
  <si>
    <t>0101010405</t>
  </si>
  <si>
    <t>청소씽크시스템</t>
  </si>
  <si>
    <t>GIS-US</t>
  </si>
  <si>
    <t>청소씽크시스템 배관재</t>
  </si>
  <si>
    <t>CCASF513</t>
  </si>
  <si>
    <t>벽배수 청소씽크</t>
  </si>
  <si>
    <t>KPCP-F203</t>
  </si>
  <si>
    <t>FA1742</t>
  </si>
  <si>
    <t>PHD-742DPH-MAR-WH</t>
  </si>
  <si>
    <t>LD-S010BO-CR</t>
  </si>
  <si>
    <t>AIR BLADE V</t>
  </si>
  <si>
    <t>0101010403  4층 T-6 시스템화장실설치공사 공용</t>
    <phoneticPr fontId="1" type="noConversion"/>
  </si>
  <si>
    <t>0101020101  2층 T-2 환기덕트철거공사 공용</t>
    <phoneticPr fontId="1" type="noConversion"/>
  </si>
  <si>
    <t>0101020102</t>
  </si>
  <si>
    <t>각형닥트철거</t>
  </si>
  <si>
    <t>0.5T</t>
  </si>
  <si>
    <t>454669DFF24F717BE128372CA815F</t>
  </si>
  <si>
    <t>그릴(철거)</t>
  </si>
  <si>
    <t>250*150</t>
  </si>
  <si>
    <t>454669DFF942477DC50487FBC7C05</t>
  </si>
  <si>
    <t>0101020102  4층 T-5 환기덕트철거공사 공용</t>
    <phoneticPr fontId="1" type="noConversion"/>
  </si>
  <si>
    <t>0101020105</t>
  </si>
  <si>
    <t>0101020105454669DFF24F717BE128372CA815F</t>
  </si>
  <si>
    <t>0101020105454669DFF942477DC50487FBC7C05</t>
  </si>
  <si>
    <t>0101020103  4층 T-6 환기덕트철거공사 공용</t>
    <phoneticPr fontId="1" type="noConversion"/>
  </si>
  <si>
    <t>0101020201  2층 T-2 위생기구철거공사 공용</t>
    <phoneticPr fontId="1" type="noConversion"/>
  </si>
  <si>
    <t>0101020202</t>
  </si>
  <si>
    <t>대변기(철거)</t>
  </si>
  <si>
    <t>양변기, KSC1110(F/V)</t>
  </si>
  <si>
    <t>4546620FC441F872BB4F970CD8078</t>
  </si>
  <si>
    <t>소변기(철거)</t>
  </si>
  <si>
    <t>4546620FC64C2171A0BAD706C3299</t>
  </si>
  <si>
    <t>각형세면기(철거)</t>
  </si>
  <si>
    <t>0101020202  4층 T-5 위생기구철거공사 공용</t>
    <phoneticPr fontId="1" type="noConversion"/>
  </si>
  <si>
    <t>0101020205</t>
  </si>
  <si>
    <t>01010202054546620FC441F872BB4F970CD8078</t>
  </si>
  <si>
    <t>01010202054546620FC64C2171A0BAD706C3299</t>
  </si>
  <si>
    <t>원형세면기(철거)</t>
  </si>
  <si>
    <t>4546620FC1443E7B4D59D7286B344</t>
  </si>
  <si>
    <t>01010202054546620FC1443E7B4D59D7286B344</t>
  </si>
  <si>
    <t>청소싱크(철거)</t>
  </si>
  <si>
    <t>4546620FC2469E7E2412D70113F81</t>
  </si>
  <si>
    <t>01010202054546620FC2469E7E2412D70113F81</t>
  </si>
  <si>
    <t>0101020203  4층 T-6 위생기구철거공사 공용</t>
    <phoneticPr fontId="1" type="noConversion"/>
  </si>
  <si>
    <t>0101020206</t>
  </si>
  <si>
    <t>01010202064546620FC441F872BB4F970CD8078</t>
  </si>
  <si>
    <t>01010202064546620FC64C2171A0BAD706C3299</t>
  </si>
  <si>
    <t>01010202064546620FC1443E7B4D59D7286B344</t>
  </si>
  <si>
    <t>01010202064546620FC2469E7E2412D70113F81</t>
  </si>
  <si>
    <t>0101020301  2층 T-2 급수급탕배관철거공사 공용</t>
    <phoneticPr fontId="1" type="noConversion"/>
  </si>
  <si>
    <t>0101020302</t>
  </si>
  <si>
    <t>동관배관(철거)</t>
  </si>
  <si>
    <t>454668F3364B0D743449375B88151</t>
  </si>
  <si>
    <t>0101020302454668F3364B0D743449375B88151</t>
  </si>
  <si>
    <t>454668F3364B0D743449375BB5530</t>
  </si>
  <si>
    <t>0101020302454668F3364B0D743449375BB5530</t>
  </si>
  <si>
    <t>454668F3364B0D743449375BA4FE5</t>
  </si>
  <si>
    <t>0101020302454668F3364B0D743449375BA4FE5</t>
  </si>
  <si>
    <t>454668F3364B0D743449375BD03AC</t>
  </si>
  <si>
    <t>0101020302454668F3364B0D743449375BD03AC</t>
  </si>
  <si>
    <t>454668F3364B0D743449375BC7CD9</t>
  </si>
  <si>
    <t>0101020302454668F3364B0D743449375BC7CD9</t>
  </si>
  <si>
    <t>454668F3364B0D743449375BF3080</t>
  </si>
  <si>
    <t>0101020302454668F3364B0D743449375BF3080</t>
  </si>
  <si>
    <t>관보온(유리솜보온재)25mm 철거</t>
  </si>
  <si>
    <t>4546642CAC4A9E79DB3C57971A7B0</t>
  </si>
  <si>
    <t>01010203024546642CAC4A9E79DB3C57971A7B0</t>
  </si>
  <si>
    <t>4546642CAC4A9E79DB3C57971A4FC</t>
  </si>
  <si>
    <t>01010203024546642CAC4A9E79DB3C57971A4FC</t>
  </si>
  <si>
    <t>4546642CAC4A9E79DB3C57971A582</t>
  </si>
  <si>
    <t>01010203024546642CAC4A9E79DB3C57971A582</t>
  </si>
  <si>
    <t>4546642CAC4A9E79DB3C57971A2CE</t>
  </si>
  <si>
    <t>01010203024546642CAC4A9E79DB3C57971A2CE</t>
  </si>
  <si>
    <t>4546642CAC4A9E79DB3C57971A3D5</t>
  </si>
  <si>
    <t>01010203024546642CAC4A9E79DB3C57971A3D5</t>
  </si>
  <si>
    <t>4546642CAC4A9E79DB3C57971A001</t>
  </si>
  <si>
    <t>01010203024546642CAC4A9E79DB3C57971A001</t>
  </si>
  <si>
    <t>0101020302  4층 T-5 급수급탕배관철거공사 공용</t>
    <phoneticPr fontId="1" type="noConversion"/>
  </si>
  <si>
    <t>0101020305</t>
  </si>
  <si>
    <t>0101020303  4층 T-6 급수급탕배관철거공사 공용</t>
    <phoneticPr fontId="1" type="noConversion"/>
  </si>
  <si>
    <t>0101020401  2층 T-2 오배수배관철거공사 공용</t>
    <phoneticPr fontId="1" type="noConversion"/>
  </si>
  <si>
    <t>0101020402</t>
  </si>
  <si>
    <t>P.V.C (VG1)배관(철거)</t>
  </si>
  <si>
    <t>배수용 주철이형관(F D)철거</t>
  </si>
  <si>
    <t>0101020402  4층 T-5 오배수배관철거공사 공용</t>
    <phoneticPr fontId="1" type="noConversion"/>
  </si>
  <si>
    <t>0101020405</t>
  </si>
  <si>
    <t>P.V.C (VG1)배관(철거)DTS</t>
  </si>
  <si>
    <t>D150</t>
  </si>
  <si>
    <t>0101020403  4층 T-6 오배수배관철거공사 공용</t>
    <phoneticPr fontId="1" type="noConversion"/>
  </si>
  <si>
    <t>0101030101  2층 T-2 덕트 고재 공용</t>
    <phoneticPr fontId="1" type="noConversion"/>
  </si>
  <si>
    <t>0101030102</t>
  </si>
  <si>
    <t>고철, 작업설부산물</t>
  </si>
  <si>
    <t>428B601E3B4B347ED251973922854BA2C3CCE</t>
  </si>
  <si>
    <t>0101030102  4층 T-5 덕트 고재 공용</t>
    <phoneticPr fontId="1" type="noConversion"/>
  </si>
  <si>
    <t>0101030105</t>
  </si>
  <si>
    <t>0101030103  4층 T-6 덕트 고재 공용</t>
    <phoneticPr fontId="1" type="noConversion"/>
  </si>
  <si>
    <t>0101030106</t>
  </si>
  <si>
    <t>0101030106428B601E3B4B347ED251973922854BA2C3CCE</t>
  </si>
  <si>
    <t>0101030201  2층 T-2 급수급탕 고재 공용</t>
    <phoneticPr fontId="1" type="noConversion"/>
  </si>
  <si>
    <t>0101030202</t>
  </si>
  <si>
    <t>고동, 작업설부산물</t>
  </si>
  <si>
    <t>428B601E3B4B347ED250878C6A975FB036914</t>
  </si>
  <si>
    <t>0101030202428B601E3B4B347ED250878C6A975FB036914</t>
  </si>
  <si>
    <t>0101030202  4층 T-5 급수급탕 고재 공용</t>
    <phoneticPr fontId="1" type="noConversion"/>
  </si>
  <si>
    <t>0101030205</t>
  </si>
  <si>
    <t>0101030205428B601E3B4B347ED250878C6A975FB036914</t>
  </si>
  <si>
    <t>0101030203  4층 T-6 급수급탕 고재 공용</t>
    <phoneticPr fontId="1" type="noConversion"/>
  </si>
  <si>
    <t>0101030206</t>
  </si>
  <si>
    <t>0101030206428B601E3B4B347ED250878C6A975FB036914</t>
  </si>
  <si>
    <t>2. 기계설비공사</t>
    <phoneticPr fontId="1" type="noConversion"/>
  </si>
  <si>
    <t>0101  병동 화장실 위생설비 교체공사</t>
    <phoneticPr fontId="1" type="noConversion"/>
  </si>
  <si>
    <t>고동</t>
    <phoneticPr fontId="1" type="noConversion"/>
  </si>
  <si>
    <t>철강설</t>
    <phoneticPr fontId="1" type="noConversion"/>
  </si>
  <si>
    <t>철합금설</t>
    <phoneticPr fontId="1" type="noConversion"/>
  </si>
  <si>
    <t>2-1. 기계설비공사 고재, 철강석, 철합금설</t>
    <phoneticPr fontId="1" type="noConversion"/>
  </si>
  <si>
    <t>비 고</t>
    <phoneticPr fontId="1" type="noConversion"/>
  </si>
  <si>
    <t>2. 기계설비공사</t>
    <phoneticPr fontId="1" type="noConversion"/>
  </si>
  <si>
    <t>■ 공사명 : 병동 등 화장실 환경개선공사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</si>
</sst>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#"/>
    <numFmt numFmtId="177" formatCode="0.000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u/>
      <sz val="9"/>
      <color theme="1"/>
      <name val="굴림체"/>
      <family val="3"/>
      <charset val="129"/>
    </font>
    <font>
      <b/>
      <u/>
      <sz val="9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right" vertical="center" shrinkToFit="1"/>
    </xf>
    <xf numFmtId="0" fontId="4" fillId="0" borderId="1" xfId="0" applyFont="1" applyBorder="1" applyAlignment="1">
      <alignment horizontal="left" vertical="center" shrinkToFit="1"/>
    </xf>
    <xf numFmtId="0" fontId="5" fillId="2" borderId="1" xfId="0" quotePrefix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right" vertical="center" shrinkToFit="1"/>
    </xf>
    <xf numFmtId="0" fontId="5" fillId="0" borderId="11" xfId="0" quotePrefix="1" applyFont="1" applyBorder="1" applyAlignment="1">
      <alignment horizontal="left" vertical="center" shrinkToFit="1"/>
    </xf>
    <xf numFmtId="0" fontId="5" fillId="0" borderId="11" xfId="0" applyFont="1" applyBorder="1" applyAlignment="1">
      <alignment horizontal="right" vertical="center" shrinkToFit="1"/>
    </xf>
    <xf numFmtId="0" fontId="5" fillId="0" borderId="12" xfId="0" quotePrefix="1" applyFont="1" applyBorder="1" applyAlignment="1">
      <alignment horizontal="left" vertical="center" shrinkToFit="1"/>
    </xf>
    <xf numFmtId="0" fontId="5" fillId="0" borderId="12" xfId="0" applyFont="1" applyBorder="1" applyAlignment="1">
      <alignment horizontal="right" vertical="center" shrinkToFit="1"/>
    </xf>
    <xf numFmtId="0" fontId="5" fillId="0" borderId="13" xfId="0" quotePrefix="1" applyFont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 shrinkToFit="1"/>
    </xf>
    <xf numFmtId="0" fontId="5" fillId="2" borderId="1" xfId="0" quotePrefix="1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right" vertical="center" shrinkToFit="1"/>
    </xf>
    <xf numFmtId="0" fontId="5" fillId="0" borderId="1" xfId="0" quotePrefix="1" applyFont="1" applyBorder="1" applyAlignment="1">
      <alignment horizontal="left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176" fontId="0" fillId="0" borderId="0" xfId="0" applyNumberFormat="1">
      <alignment vertical="center"/>
    </xf>
    <xf numFmtId="0" fontId="8" fillId="6" borderId="1" xfId="0" applyFont="1" applyFill="1" applyBorder="1" applyAlignment="1">
      <alignment horizontal="center" vertical="center" wrapText="1"/>
    </xf>
    <xf numFmtId="0" fontId="4" fillId="7" borderId="1" xfId="0" quotePrefix="1" applyFont="1" applyFill="1" applyBorder="1" applyAlignment="1">
      <alignment horizontal="left" vertical="center" shrinkToFit="1"/>
    </xf>
    <xf numFmtId="0" fontId="3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right" vertical="center" shrinkToFit="1"/>
    </xf>
    <xf numFmtId="41" fontId="0" fillId="0" borderId="0" xfId="1" applyFont="1">
      <alignment vertical="center"/>
    </xf>
    <xf numFmtId="0" fontId="11" fillId="0" borderId="0" xfId="0" quotePrefix="1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0" fillId="0" borderId="14" xfId="0" quotePrefix="1" applyBorder="1">
      <alignment vertical="center"/>
    </xf>
    <xf numFmtId="0" fontId="12" fillId="0" borderId="15" xfId="0" applyFont="1" applyBorder="1">
      <alignment vertical="center"/>
    </xf>
    <xf numFmtId="0" fontId="12" fillId="0" borderId="16" xfId="0" applyFont="1" applyBorder="1">
      <alignment vertical="center"/>
    </xf>
    <xf numFmtId="0" fontId="13" fillId="0" borderId="1" xfId="0" quotePrefix="1" applyFont="1" applyBorder="1" applyAlignment="1">
      <alignment horizontal="center" vertical="center" wrapText="1"/>
    </xf>
    <xf numFmtId="0" fontId="14" fillId="7" borderId="1" xfId="0" quotePrefix="1" applyFont="1" applyFill="1" applyBorder="1" applyAlignment="1">
      <alignment vertical="center" wrapText="1"/>
    </xf>
    <xf numFmtId="0" fontId="14" fillId="7" borderId="1" xfId="0" applyFont="1" applyFill="1" applyBorder="1" applyAlignment="1">
      <alignment vertical="center" wrapText="1"/>
    </xf>
    <xf numFmtId="176" fontId="14" fillId="7" borderId="1" xfId="0" applyNumberFormat="1" applyFont="1" applyFill="1" applyBorder="1" applyAlignment="1">
      <alignment vertical="center" wrapText="1"/>
    </xf>
    <xf numFmtId="0" fontId="12" fillId="7" borderId="1" xfId="0" quotePrefix="1" applyFont="1" applyFill="1" applyBorder="1" applyAlignment="1">
      <alignment vertical="center" wrapText="1"/>
    </xf>
    <xf numFmtId="0" fontId="12" fillId="7" borderId="1" xfId="0" applyFont="1" applyFill="1" applyBorder="1" applyAlignment="1">
      <alignment vertical="center" wrapText="1"/>
    </xf>
    <xf numFmtId="176" fontId="12" fillId="7" borderId="1" xfId="0" applyNumberFormat="1" applyFont="1" applyFill="1" applyBorder="1" applyAlignment="1">
      <alignment vertical="center" wrapText="1"/>
    </xf>
    <xf numFmtId="0" fontId="12" fillId="8" borderId="1" xfId="0" quotePrefix="1" applyFont="1" applyFill="1" applyBorder="1" applyAlignment="1">
      <alignment vertical="center" wrapText="1"/>
    </xf>
    <xf numFmtId="0" fontId="12" fillId="8" borderId="1" xfId="0" applyFont="1" applyFill="1" applyBorder="1" applyAlignment="1">
      <alignment vertical="center" wrapText="1"/>
    </xf>
    <xf numFmtId="176" fontId="12" fillId="8" borderId="1" xfId="0" applyNumberFormat="1" applyFont="1" applyFill="1" applyBorder="1" applyAlignment="1">
      <alignment vertical="center" wrapText="1"/>
    </xf>
    <xf numFmtId="0" fontId="12" fillId="9" borderId="1" xfId="0" quotePrefix="1" applyFont="1" applyFill="1" applyBorder="1" applyAlignment="1">
      <alignment vertical="center" wrapText="1"/>
    </xf>
    <xf numFmtId="0" fontId="12" fillId="0" borderId="1" xfId="0" quotePrefix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176" fontId="12" fillId="0" borderId="1" xfId="0" applyNumberFormat="1" applyFont="1" applyBorder="1" applyAlignment="1">
      <alignment vertical="center" wrapText="1"/>
    </xf>
    <xf numFmtId="41" fontId="12" fillId="7" borderId="1" xfId="0" applyNumberFormat="1" applyFont="1" applyFill="1" applyBorder="1" applyAlignment="1">
      <alignment vertical="center" wrapText="1"/>
    </xf>
    <xf numFmtId="41" fontId="12" fillId="8" borderId="1" xfId="0" applyNumberFormat="1" applyFont="1" applyFill="1" applyBorder="1" applyAlignment="1">
      <alignment vertical="center" wrapText="1"/>
    </xf>
    <xf numFmtId="0" fontId="12" fillId="9" borderId="1" xfId="0" applyFont="1" applyFill="1" applyBorder="1" applyAlignment="1">
      <alignment vertical="center" wrapText="1"/>
    </xf>
    <xf numFmtId="41" fontId="12" fillId="0" borderId="1" xfId="1" applyFont="1" applyBorder="1" applyAlignment="1">
      <alignment vertical="center" wrapText="1"/>
    </xf>
    <xf numFmtId="41" fontId="12" fillId="8" borderId="1" xfId="1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8" borderId="1" xfId="0" quotePrefix="1" applyFill="1" applyBorder="1" applyAlignment="1">
      <alignment vertical="center" wrapText="1"/>
    </xf>
    <xf numFmtId="0" fontId="0" fillId="9" borderId="1" xfId="0" quotePrefix="1" applyFill="1" applyBorder="1" applyAlignment="1">
      <alignment vertical="top" wrapText="1"/>
    </xf>
    <xf numFmtId="0" fontId="0" fillId="0" borderId="1" xfId="0" quotePrefix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176" fontId="12" fillId="0" borderId="1" xfId="0" applyNumberFormat="1" applyFont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quotePrefix="1" applyAlignment="1">
      <alignment vertical="top"/>
    </xf>
    <xf numFmtId="0" fontId="4" fillId="7" borderId="1" xfId="0" applyFont="1" applyFill="1" applyBorder="1" applyAlignment="1">
      <alignment horizontal="left" vertical="center" shrinkToFit="1"/>
    </xf>
    <xf numFmtId="0" fontId="4" fillId="7" borderId="1" xfId="0" applyFont="1" applyFill="1" applyBorder="1" applyAlignment="1">
      <alignment horizontal="center" vertical="center" shrinkToFit="1"/>
    </xf>
    <xf numFmtId="177" fontId="5" fillId="2" borderId="1" xfId="0" applyNumberFormat="1" applyFont="1" applyFill="1" applyBorder="1" applyAlignment="1">
      <alignment horizontal="right" vertical="center" shrinkToFit="1"/>
    </xf>
    <xf numFmtId="0" fontId="0" fillId="0" borderId="1" xfId="0" quotePrefix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176" fontId="12" fillId="0" borderId="1" xfId="0" applyNumberFormat="1" applyFont="1" applyFill="1" applyBorder="1" applyAlignment="1">
      <alignment vertical="center" wrapText="1"/>
    </xf>
    <xf numFmtId="0" fontId="0" fillId="0" borderId="1" xfId="0" quotePrefix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176" fontId="12" fillId="0" borderId="1" xfId="0" applyNumberFormat="1" applyFont="1" applyFill="1" applyBorder="1" applyAlignment="1">
      <alignment vertical="top" wrapText="1"/>
    </xf>
    <xf numFmtId="0" fontId="12" fillId="0" borderId="1" xfId="0" quotePrefix="1" applyFont="1" applyFill="1" applyBorder="1" applyAlignment="1">
      <alignment vertical="center" wrapText="1"/>
    </xf>
    <xf numFmtId="0" fontId="13" fillId="5" borderId="1" xfId="0" quotePrefix="1" applyFont="1" applyFill="1" applyBorder="1" applyAlignment="1">
      <alignment horizontal="center" vertical="center"/>
    </xf>
    <xf numFmtId="41" fontId="12" fillId="7" borderId="1" xfId="1" applyFont="1" applyFill="1" applyBorder="1" applyAlignment="1">
      <alignment vertical="center" wrapText="1"/>
    </xf>
    <xf numFmtId="41" fontId="5" fillId="0" borderId="1" xfId="0" applyNumberFormat="1" applyFont="1" applyBorder="1" applyAlignment="1">
      <alignment horizontal="right" vertical="center" shrinkToFit="1"/>
    </xf>
    <xf numFmtId="41" fontId="4" fillId="7" borderId="1" xfId="0" applyNumberFormat="1" applyFont="1" applyFill="1" applyBorder="1" applyAlignment="1">
      <alignment horizontal="right" vertical="center" shrinkToFit="1"/>
    </xf>
    <xf numFmtId="0" fontId="5" fillId="2" borderId="1" xfId="0" quotePrefix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1" xfId="0" quotePrefix="1" applyFont="1" applyBorder="1" applyAlignment="1">
      <alignment horizontal="center" vertical="center" textRotation="255" shrinkToFit="1"/>
    </xf>
    <xf numFmtId="0" fontId="4" fillId="0" borderId="12" xfId="0" applyFont="1" applyBorder="1" applyAlignment="1">
      <alignment horizontal="center" vertical="center" textRotation="255" shrinkToFit="1"/>
    </xf>
    <xf numFmtId="0" fontId="4" fillId="0" borderId="13" xfId="0" applyFont="1" applyBorder="1" applyAlignment="1">
      <alignment horizontal="center" vertical="center" textRotation="255" shrinkToFit="1"/>
    </xf>
    <xf numFmtId="0" fontId="4" fillId="0" borderId="1" xfId="0" applyFont="1" applyBorder="1" applyAlignment="1">
      <alignment horizontal="center" vertical="center" textRotation="255" shrinkToFit="1"/>
    </xf>
    <xf numFmtId="0" fontId="4" fillId="0" borderId="11" xfId="0" applyFont="1" applyBorder="1" applyAlignment="1">
      <alignment horizontal="center" vertical="center" textRotation="255" shrinkToFit="1"/>
    </xf>
    <xf numFmtId="0" fontId="2" fillId="0" borderId="0" xfId="0" applyFont="1" applyAlignment="1">
      <alignment horizontal="center" vertical="center"/>
    </xf>
    <xf numFmtId="0" fontId="9" fillId="0" borderId="0" xfId="0" quotePrefix="1" applyFont="1">
      <alignment vertical="center"/>
    </xf>
    <xf numFmtId="0" fontId="10" fillId="0" borderId="0" xfId="0" applyFont="1">
      <alignment vertical="center"/>
    </xf>
    <xf numFmtId="0" fontId="3" fillId="3" borderId="10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left" vertical="center" shrinkToFit="1"/>
    </xf>
    <xf numFmtId="0" fontId="6" fillId="4" borderId="1" xfId="0" applyFont="1" applyFill="1" applyBorder="1" applyAlignment="1">
      <alignment horizontal="left" vertical="center" shrinkToFit="1"/>
    </xf>
    <xf numFmtId="0" fontId="6" fillId="4" borderId="3" xfId="0" quotePrefix="1" applyFont="1" applyFill="1" applyBorder="1" applyAlignment="1">
      <alignment horizontal="left" vertical="center" shrinkToFit="1"/>
    </xf>
    <xf numFmtId="0" fontId="6" fillId="4" borderId="4" xfId="0" quotePrefix="1" applyFont="1" applyFill="1" applyBorder="1" applyAlignment="1">
      <alignment horizontal="left" vertical="center" shrinkToFit="1"/>
    </xf>
    <xf numFmtId="0" fontId="6" fillId="4" borderId="5" xfId="0" quotePrefix="1" applyFont="1" applyFill="1" applyBorder="1" applyAlignment="1">
      <alignment horizontal="left" vertical="center" shrinkToFit="1"/>
    </xf>
    <xf numFmtId="0" fontId="13" fillId="0" borderId="1" xfId="0" quotePrefix="1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13" fillId="5" borderId="1" xfId="0" quotePrefix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44"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  <dxf>
      <numFmt numFmtId="176" formatCode="#,###"/>
    </dxf>
    <dxf>
      <numFmt numFmtId="178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K41"/>
  <sheetViews>
    <sheetView tabSelected="1" view="pageBreakPreview" zoomScale="115" zoomScaleNormal="100" zoomScaleSheetLayoutView="11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L1" sqref="L1"/>
    </sheetView>
  </sheetViews>
  <sheetFormatPr defaultRowHeight="16.5"/>
  <cols>
    <col min="1" max="2" width="3.75" customWidth="1"/>
    <col min="3" max="3" width="15.75" style="2" customWidth="1"/>
    <col min="4" max="4" width="55.75" style="2" customWidth="1"/>
    <col min="5" max="5" width="25.75" style="4" customWidth="1"/>
    <col min="6" max="6" width="19.75" style="2" customWidth="1"/>
    <col min="7" max="8" width="9" hidden="1" customWidth="1"/>
    <col min="9" max="9" width="14.625" style="39" hidden="1" customWidth="1"/>
    <col min="10" max="10" width="9" hidden="1" customWidth="1"/>
    <col min="11" max="11" width="28.625" style="39" hidden="1" customWidth="1"/>
  </cols>
  <sheetData>
    <row r="1" spans="1:11" ht="30" customHeight="1">
      <c r="A1" s="95" t="s">
        <v>315</v>
      </c>
      <c r="B1" s="95"/>
      <c r="C1" s="95"/>
      <c r="D1" s="95"/>
      <c r="E1" s="95"/>
      <c r="F1" s="95"/>
    </row>
    <row r="2" spans="1:11" ht="16.149999999999999" customHeight="1">
      <c r="A2" s="96" t="s">
        <v>1548</v>
      </c>
      <c r="B2" s="97"/>
      <c r="C2" s="97"/>
      <c r="D2" s="97"/>
      <c r="E2" s="97"/>
      <c r="F2" s="97"/>
    </row>
    <row r="3" spans="1:11" ht="12" customHeight="1">
      <c r="A3" s="98" t="s">
        <v>316</v>
      </c>
      <c r="B3" s="99"/>
      <c r="C3" s="100"/>
      <c r="D3" s="104" t="s">
        <v>389</v>
      </c>
      <c r="E3" s="104" t="s">
        <v>317</v>
      </c>
      <c r="F3" s="104" t="s">
        <v>318</v>
      </c>
      <c r="K3" s="39" t="s">
        <v>317</v>
      </c>
    </row>
    <row r="4" spans="1:11" ht="12" customHeight="1">
      <c r="A4" s="101"/>
      <c r="B4" s="102"/>
      <c r="C4" s="103"/>
      <c r="D4" s="104"/>
      <c r="E4" s="104"/>
      <c r="F4" s="104"/>
    </row>
    <row r="5" spans="1:11" ht="13.15" customHeight="1">
      <c r="A5" s="90" t="s">
        <v>384</v>
      </c>
      <c r="B5" s="90" t="s">
        <v>94</v>
      </c>
      <c r="C5" s="16" t="s">
        <v>319</v>
      </c>
      <c r="D5" s="16" t="s">
        <v>117</v>
      </c>
      <c r="E5" s="17">
        <f>ROUNDDOWN('총괄 집계표'!E20, 0)</f>
        <v>0</v>
      </c>
      <c r="F5" s="16" t="s">
        <v>117</v>
      </c>
      <c r="G5" s="1" t="s">
        <v>320</v>
      </c>
      <c r="H5">
        <v>0</v>
      </c>
      <c r="I5" s="39">
        <f t="shared" ref="I5:I32" si="0">E5</f>
        <v>0</v>
      </c>
    </row>
    <row r="6" spans="1:11" ht="13.15" customHeight="1">
      <c r="A6" s="91"/>
      <c r="B6" s="91"/>
      <c r="C6" s="18" t="s">
        <v>321</v>
      </c>
      <c r="D6" s="18" t="s">
        <v>117</v>
      </c>
      <c r="E6" s="19">
        <f>ROUNDDOWN(E5*H6, 0)</f>
        <v>0</v>
      </c>
      <c r="F6" s="18" t="s">
        <v>117</v>
      </c>
      <c r="G6" s="1" t="s">
        <v>322</v>
      </c>
      <c r="H6">
        <v>0</v>
      </c>
      <c r="I6" s="39">
        <f t="shared" si="0"/>
        <v>0</v>
      </c>
    </row>
    <row r="7" spans="1:11" ht="13.15" customHeight="1">
      <c r="A7" s="92"/>
      <c r="B7" s="92"/>
      <c r="C7" s="20" t="s">
        <v>323</v>
      </c>
      <c r="D7" s="20" t="s">
        <v>117</v>
      </c>
      <c r="E7" s="21">
        <f>'공정별집계표(건축)'!S20</f>
        <v>0</v>
      </c>
      <c r="F7" s="20" t="s">
        <v>117</v>
      </c>
      <c r="G7" s="1" t="s">
        <v>324</v>
      </c>
      <c r="H7">
        <v>0</v>
      </c>
      <c r="I7" s="39">
        <f t="shared" si="0"/>
        <v>0</v>
      </c>
    </row>
    <row r="8" spans="1:11" ht="13.15" customHeight="1">
      <c r="A8" s="93"/>
      <c r="B8" s="93"/>
      <c r="C8" s="22" t="s">
        <v>325</v>
      </c>
      <c r="D8" s="22" t="s">
        <v>117</v>
      </c>
      <c r="E8" s="13">
        <f>SUM(E5:E6)-ABS(E7)</f>
        <v>0</v>
      </c>
      <c r="F8" s="22" t="s">
        <v>117</v>
      </c>
      <c r="G8" s="1" t="s">
        <v>326</v>
      </c>
      <c r="H8">
        <v>0</v>
      </c>
      <c r="I8" s="39">
        <f t="shared" si="0"/>
        <v>0</v>
      </c>
    </row>
    <row r="9" spans="1:11" ht="13.15" customHeight="1">
      <c r="A9" s="94"/>
      <c r="B9" s="90" t="s">
        <v>98</v>
      </c>
      <c r="C9" s="16" t="s">
        <v>327</v>
      </c>
      <c r="D9" s="16" t="s">
        <v>117</v>
      </c>
      <c r="E9" s="17">
        <f>ROUNDDOWN('총괄 집계표'!G20, 0)</f>
        <v>0</v>
      </c>
      <c r="F9" s="16" t="s">
        <v>117</v>
      </c>
      <c r="G9" s="1" t="s">
        <v>328</v>
      </c>
      <c r="H9">
        <v>0</v>
      </c>
      <c r="I9" s="39">
        <f t="shared" si="0"/>
        <v>0</v>
      </c>
    </row>
    <row r="10" spans="1:11" ht="13.15" customHeight="1">
      <c r="A10" s="92"/>
      <c r="B10" s="92"/>
      <c r="C10" s="20" t="s">
        <v>329</v>
      </c>
      <c r="D10" s="23" t="str">
        <f>"직.노*"&amp;H10*100&amp;"%"</f>
        <v>직.노*17.4%</v>
      </c>
      <c r="E10" s="21">
        <f>ROUNDDOWN(E9*H10, 0)</f>
        <v>0</v>
      </c>
      <c r="F10" s="20" t="s">
        <v>117</v>
      </c>
      <c r="G10" s="1" t="s">
        <v>330</v>
      </c>
      <c r="H10">
        <v>0.17399999999999999</v>
      </c>
      <c r="I10" s="39">
        <f t="shared" si="0"/>
        <v>0</v>
      </c>
    </row>
    <row r="11" spans="1:11" ht="13.15" customHeight="1">
      <c r="A11" s="93"/>
      <c r="B11" s="93"/>
      <c r="C11" s="22" t="s">
        <v>325</v>
      </c>
      <c r="D11" s="22" t="s">
        <v>117</v>
      </c>
      <c r="E11" s="13">
        <f>SUM(E9:E10)</f>
        <v>0</v>
      </c>
      <c r="F11" s="22" t="s">
        <v>117</v>
      </c>
      <c r="G11" s="1" t="s">
        <v>331</v>
      </c>
      <c r="H11">
        <v>0</v>
      </c>
      <c r="I11" s="39">
        <f t="shared" si="0"/>
        <v>0</v>
      </c>
    </row>
    <row r="12" spans="1:11" ht="13.15" customHeight="1">
      <c r="A12" s="94"/>
      <c r="B12" s="90" t="s">
        <v>383</v>
      </c>
      <c r="C12" s="16" t="s">
        <v>332</v>
      </c>
      <c r="D12" s="16" t="s">
        <v>117</v>
      </c>
      <c r="E12" s="17">
        <f>ROUNDDOWN('총괄 집계표'!I20, 0)</f>
        <v>0</v>
      </c>
      <c r="F12" s="16" t="s">
        <v>117</v>
      </c>
      <c r="G12" s="1" t="s">
        <v>333</v>
      </c>
      <c r="H12">
        <v>0</v>
      </c>
      <c r="I12" s="39">
        <f t="shared" si="0"/>
        <v>0</v>
      </c>
    </row>
    <row r="13" spans="1:11" ht="13.15" customHeight="1">
      <c r="A13" s="91"/>
      <c r="B13" s="91"/>
      <c r="C13" s="18" t="s">
        <v>334</v>
      </c>
      <c r="D13" s="24" t="str">
        <f>"(노)*"&amp;H13*100&amp;"%"</f>
        <v>(노)*3.56%</v>
      </c>
      <c r="E13" s="19">
        <f>ROUNDDOWN((E11)*H13, 0)</f>
        <v>0</v>
      </c>
      <c r="F13" s="18" t="s">
        <v>117</v>
      </c>
      <c r="G13" s="1" t="s">
        <v>335</v>
      </c>
      <c r="H13">
        <v>3.56E-2</v>
      </c>
      <c r="I13" s="39">
        <f t="shared" si="0"/>
        <v>0</v>
      </c>
    </row>
    <row r="14" spans="1:11" ht="13.15" customHeight="1">
      <c r="A14" s="91"/>
      <c r="B14" s="91"/>
      <c r="C14" s="18" t="s">
        <v>336</v>
      </c>
      <c r="D14" s="24" t="str">
        <f>"(노)*"&amp;H14*100&amp;"%"</f>
        <v>(노)*1.01%</v>
      </c>
      <c r="E14" s="19">
        <f>ROUNDDOWN((E11)*H14, 0)</f>
        <v>0</v>
      </c>
      <c r="F14" s="18" t="s">
        <v>117</v>
      </c>
      <c r="G14" s="1" t="s">
        <v>337</v>
      </c>
      <c r="H14">
        <v>1.01E-2</v>
      </c>
      <c r="I14" s="39">
        <f t="shared" si="0"/>
        <v>0</v>
      </c>
    </row>
    <row r="15" spans="1:11" ht="13.15" customHeight="1">
      <c r="A15" s="91"/>
      <c r="B15" s="91"/>
      <c r="C15" s="18" t="s">
        <v>338</v>
      </c>
      <c r="D15" s="24" t="str">
        <f>"(직.노)*"&amp;H15*100&amp;"%"</f>
        <v>(직.노)*3.595%</v>
      </c>
      <c r="E15" s="19">
        <f>ROUNDDOWN((E9)*H15, 0)</f>
        <v>0</v>
      </c>
      <c r="F15" s="18" t="s">
        <v>117</v>
      </c>
      <c r="G15" s="1" t="s">
        <v>339</v>
      </c>
      <c r="H15">
        <v>3.5950000000000003E-2</v>
      </c>
      <c r="I15" s="39">
        <f t="shared" si="0"/>
        <v>0</v>
      </c>
    </row>
    <row r="16" spans="1:11" ht="13.15" customHeight="1">
      <c r="A16" s="91"/>
      <c r="B16" s="91"/>
      <c r="C16" s="18" t="s">
        <v>340</v>
      </c>
      <c r="D16" s="24" t="str">
        <f>"(직.노)*"&amp;H16*100&amp;"%"</f>
        <v>(직.노)*4.75%</v>
      </c>
      <c r="E16" s="19">
        <f>ROUNDDOWN((E9)*H16, 0)</f>
        <v>0</v>
      </c>
      <c r="F16" s="18" t="s">
        <v>117</v>
      </c>
      <c r="G16" s="1" t="s">
        <v>341</v>
      </c>
      <c r="H16">
        <v>4.7500000000000001E-2</v>
      </c>
      <c r="I16" s="39">
        <f t="shared" si="0"/>
        <v>0</v>
      </c>
    </row>
    <row r="17" spans="1:9" ht="13.15" customHeight="1">
      <c r="A17" s="91"/>
      <c r="B17" s="91"/>
      <c r="C17" s="18" t="s">
        <v>342</v>
      </c>
      <c r="D17" s="24" t="str">
        <f>"(건강보험료)*"&amp;H17*100&amp;"%"</f>
        <v>(건강보험료)*13.14%</v>
      </c>
      <c r="E17" s="19">
        <f>ROUNDDOWN((E15)*H17, 0)</f>
        <v>0</v>
      </c>
      <c r="F17" s="18" t="s">
        <v>117</v>
      </c>
      <c r="G17" s="1" t="s">
        <v>343</v>
      </c>
      <c r="H17">
        <v>0.13140000000000002</v>
      </c>
      <c r="I17" s="39">
        <f t="shared" si="0"/>
        <v>0</v>
      </c>
    </row>
    <row r="18" spans="1:9" ht="13.15" customHeight="1">
      <c r="A18" s="91"/>
      <c r="B18" s="91"/>
      <c r="C18" s="18" t="s">
        <v>344</v>
      </c>
      <c r="D18" s="24" t="str">
        <f>"(직.노)*"&amp;H18*100&amp;"%"</f>
        <v>(직.노)*2.3%</v>
      </c>
      <c r="E18" s="19">
        <f>ROUNDDOWN((E9)*H18, 0)</f>
        <v>0</v>
      </c>
      <c r="F18" s="18" t="s">
        <v>117</v>
      </c>
      <c r="G18" s="1" t="s">
        <v>345</v>
      </c>
      <c r="H18">
        <v>2.3E-2</v>
      </c>
      <c r="I18" s="39">
        <f t="shared" si="0"/>
        <v>0</v>
      </c>
    </row>
    <row r="19" spans="1:9" ht="13.15" customHeight="1">
      <c r="A19" s="91"/>
      <c r="B19" s="91"/>
      <c r="C19" s="18" t="s">
        <v>346</v>
      </c>
      <c r="D19" s="24" t="str">
        <f>"(재+직.노+(관급-0)/1.1)*"&amp;H19*100&amp;"%"&amp;"+4,325,000 &lt; ((재+직.노)*2.28%+4,325,000)*1.2"</f>
        <v>(재+직.노+(관급-0)/1.1)*2.28%+4,325,000 &lt; ((재+직.노)*2.28%+4,325,000)*1.2</v>
      </c>
      <c r="E19" s="19"/>
      <c r="F19" s="18"/>
      <c r="G19" s="1" t="s">
        <v>347</v>
      </c>
      <c r="H19">
        <v>2.2799999999999997E-2</v>
      </c>
      <c r="I19" s="39">
        <f t="shared" si="0"/>
        <v>0</v>
      </c>
    </row>
    <row r="20" spans="1:9" ht="13.15" customHeight="1">
      <c r="A20" s="91"/>
      <c r="B20" s="91"/>
      <c r="C20" s="18" t="s">
        <v>348</v>
      </c>
      <c r="D20" s="24" t="str">
        <f>"(재+노)*"&amp;H20*100&amp;"%"</f>
        <v>(재+노)*5.2%</v>
      </c>
      <c r="E20" s="19">
        <f>ROUNDDOWN((E8+E11)*H20, 0)</f>
        <v>0</v>
      </c>
      <c r="F20" s="18" t="s">
        <v>117</v>
      </c>
      <c r="G20" s="1" t="s">
        <v>349</v>
      </c>
      <c r="H20">
        <v>5.2000000000000005E-2</v>
      </c>
      <c r="I20" s="39">
        <f t="shared" si="0"/>
        <v>0</v>
      </c>
    </row>
    <row r="21" spans="1:9" ht="13.15" customHeight="1">
      <c r="A21" s="91"/>
      <c r="B21" s="91"/>
      <c r="C21" s="18" t="s">
        <v>350</v>
      </c>
      <c r="D21" s="24" t="str">
        <f>"(재+직.노+기.경)*"&amp;H21*100&amp;"%"</f>
        <v>(재+직.노+기.경)*0.3%</v>
      </c>
      <c r="E21" s="19">
        <f>ROUNDDOWN((E8+E9+E12)*H21, 0)</f>
        <v>0</v>
      </c>
      <c r="F21" s="18" t="s">
        <v>117</v>
      </c>
      <c r="G21" s="1" t="s">
        <v>351</v>
      </c>
      <c r="H21">
        <v>3.0000000000000001E-3</v>
      </c>
      <c r="I21" s="39">
        <f t="shared" si="0"/>
        <v>0</v>
      </c>
    </row>
    <row r="22" spans="1:9" ht="13.15" customHeight="1">
      <c r="A22" s="91"/>
      <c r="B22" s="91"/>
      <c r="C22" s="18" t="s">
        <v>352</v>
      </c>
      <c r="D22" s="24" t="str">
        <f>"(재+직.노+기.경)*"&amp;H22*100&amp;"%"</f>
        <v>(재+직.노+기.경)*0.081%</v>
      </c>
      <c r="E22" s="19">
        <f>ROUNDDOWN((E8+E9+E12)*H22, 0)</f>
        <v>0</v>
      </c>
      <c r="F22" s="18" t="s">
        <v>117</v>
      </c>
      <c r="G22" s="1" t="s">
        <v>353</v>
      </c>
      <c r="H22">
        <v>8.1000000000000006E-4</v>
      </c>
      <c r="I22" s="39">
        <f t="shared" si="0"/>
        <v>0</v>
      </c>
    </row>
    <row r="23" spans="1:9" ht="13.15" customHeight="1">
      <c r="A23" s="91"/>
      <c r="B23" s="91"/>
      <c r="C23" s="18" t="s">
        <v>354</v>
      </c>
      <c r="D23" s="24" t="str">
        <f>"(재+직.노+기.경)*"&amp;H23*100&amp;"%"&amp;"*(6/12)"</f>
        <v>(재+직.노+기.경)*0.0108%*(6/12)</v>
      </c>
      <c r="E23" s="19">
        <f>ROUNDDOWN((E8+E9+E12)*H23*(6/12), 0)</f>
        <v>0</v>
      </c>
      <c r="F23" s="18" t="s">
        <v>117</v>
      </c>
      <c r="G23" s="1" t="s">
        <v>355</v>
      </c>
      <c r="H23">
        <v>1.0800000000000001E-4</v>
      </c>
      <c r="I23" s="39">
        <f t="shared" si="0"/>
        <v>0</v>
      </c>
    </row>
    <row r="24" spans="1:9" ht="13.15" customHeight="1">
      <c r="A24" s="91"/>
      <c r="B24" s="91"/>
      <c r="C24" s="18" t="s">
        <v>356</v>
      </c>
      <c r="D24" s="24" t="str">
        <f>"(재+직.노+기.경)*"&amp;H24*100&amp;"%"</f>
        <v>(재+직.노+기.경)*0.07%</v>
      </c>
      <c r="E24" s="19">
        <f>ROUNDDOWN((E8+E9+E12)*H24, 0)</f>
        <v>0</v>
      </c>
      <c r="F24" s="18" t="s">
        <v>117</v>
      </c>
      <c r="G24" s="1" t="s">
        <v>357</v>
      </c>
      <c r="H24">
        <v>7.000000000000001E-4</v>
      </c>
      <c r="I24" s="39">
        <f t="shared" si="0"/>
        <v>0</v>
      </c>
    </row>
    <row r="25" spans="1:9" ht="13.15" hidden="1" customHeight="1">
      <c r="A25" s="91"/>
      <c r="B25" s="91"/>
      <c r="C25" s="18" t="s">
        <v>358</v>
      </c>
      <c r="D25" s="18" t="s">
        <v>117</v>
      </c>
      <c r="E25" s="19">
        <f>'공정별집계표(건축)'!AD20</f>
        <v>0</v>
      </c>
      <c r="F25" s="18" t="s">
        <v>117</v>
      </c>
      <c r="G25" s="1" t="s">
        <v>359</v>
      </c>
      <c r="H25">
        <v>0</v>
      </c>
      <c r="I25" s="39">
        <f t="shared" si="0"/>
        <v>0</v>
      </c>
    </row>
    <row r="26" spans="1:9" ht="13.15" customHeight="1">
      <c r="A26" s="91"/>
      <c r="B26" s="91"/>
      <c r="C26" s="18" t="s">
        <v>360</v>
      </c>
      <c r="D26" s="18" t="s">
        <v>117</v>
      </c>
      <c r="E26" s="19">
        <f>ROUNDDOWN('공정별집계표(건축)'!AE20, 0)</f>
        <v>0</v>
      </c>
      <c r="F26" s="18" t="s">
        <v>117</v>
      </c>
      <c r="G26" s="1" t="s">
        <v>361</v>
      </c>
      <c r="H26">
        <v>0</v>
      </c>
      <c r="I26" s="39">
        <f t="shared" si="0"/>
        <v>0</v>
      </c>
    </row>
    <row r="27" spans="1:9" ht="13.15" customHeight="1">
      <c r="A27" s="91"/>
      <c r="B27" s="91"/>
      <c r="C27" s="18" t="s">
        <v>281</v>
      </c>
      <c r="D27" s="24" t="str">
        <f>"(노)*"&amp;H27*100&amp;"%"</f>
        <v>(노)*0.09%</v>
      </c>
      <c r="E27" s="19">
        <f>ROUNDDOWN((E11)*H27, 0)</f>
        <v>0</v>
      </c>
      <c r="F27" s="18" t="s">
        <v>117</v>
      </c>
      <c r="G27" s="1" t="s">
        <v>362</v>
      </c>
      <c r="H27">
        <v>8.9999999999999998E-4</v>
      </c>
      <c r="I27" s="39">
        <f t="shared" si="0"/>
        <v>0</v>
      </c>
    </row>
    <row r="28" spans="1:9" ht="13.15" customHeight="1">
      <c r="A28" s="92"/>
      <c r="B28" s="92"/>
      <c r="C28" s="20" t="s">
        <v>280</v>
      </c>
      <c r="D28" s="23" t="str">
        <f>"(노)*"&amp;H28*100&amp;"%"</f>
        <v>(노)*0.006%</v>
      </c>
      <c r="E28" s="21">
        <f>ROUNDDOWN((E11)*H28, 0)</f>
        <v>0</v>
      </c>
      <c r="F28" s="20" t="s">
        <v>117</v>
      </c>
      <c r="G28" s="1" t="s">
        <v>363</v>
      </c>
      <c r="H28">
        <v>6.0000000000000002E-5</v>
      </c>
      <c r="I28" s="39">
        <f t="shared" si="0"/>
        <v>0</v>
      </c>
    </row>
    <row r="29" spans="1:9" ht="13.15" customHeight="1">
      <c r="A29" s="93"/>
      <c r="B29" s="93"/>
      <c r="C29" s="22" t="s">
        <v>325</v>
      </c>
      <c r="D29" s="22" t="s">
        <v>117</v>
      </c>
      <c r="E29" s="13">
        <f>SUM(E12:E28)</f>
        <v>0</v>
      </c>
      <c r="F29" s="22" t="s">
        <v>117</v>
      </c>
      <c r="G29" s="1" t="s">
        <v>364</v>
      </c>
      <c r="H29">
        <v>0</v>
      </c>
      <c r="I29" s="39">
        <f t="shared" si="0"/>
        <v>0</v>
      </c>
    </row>
    <row r="30" spans="1:9" ht="13.15" customHeight="1">
      <c r="A30" s="93"/>
      <c r="B30" s="86" t="s">
        <v>365</v>
      </c>
      <c r="C30" s="87"/>
      <c r="D30" s="22" t="s">
        <v>117</v>
      </c>
      <c r="E30" s="13">
        <f>E8+E11+E29</f>
        <v>0</v>
      </c>
      <c r="F30" s="22" t="s">
        <v>117</v>
      </c>
      <c r="G30" s="1" t="s">
        <v>366</v>
      </c>
      <c r="H30">
        <v>0</v>
      </c>
      <c r="I30" s="39">
        <f t="shared" si="0"/>
        <v>0</v>
      </c>
    </row>
    <row r="31" spans="1:9" ht="13.15" customHeight="1">
      <c r="A31" s="88" t="s">
        <v>367</v>
      </c>
      <c r="B31" s="89"/>
      <c r="C31" s="89"/>
      <c r="D31" s="25" t="str">
        <f>"(재+노+경)*"&amp;H31*100&amp;"%"</f>
        <v>(재+노+경)*8%</v>
      </c>
      <c r="E31" s="26">
        <f>ROUNDDOWN((E8+E11+E29)*H31, 0)</f>
        <v>0</v>
      </c>
      <c r="F31" s="27" t="s">
        <v>117</v>
      </c>
      <c r="G31" s="1" t="s">
        <v>368</v>
      </c>
      <c r="H31">
        <v>0.08</v>
      </c>
      <c r="I31" s="39">
        <f t="shared" si="0"/>
        <v>0</v>
      </c>
    </row>
    <row r="32" spans="1:9" ht="13.15" customHeight="1">
      <c r="A32" s="88" t="s">
        <v>323</v>
      </c>
      <c r="B32" s="89"/>
      <c r="C32" s="89"/>
      <c r="D32" s="27" t="s">
        <v>117</v>
      </c>
      <c r="E32" s="84">
        <f>ROUNDDOWN('공정별집계표(건축)'!AF20+'공종별집계표(기계설비)'!L62, 0)</f>
        <v>0</v>
      </c>
      <c r="F32" s="27" t="s">
        <v>117</v>
      </c>
      <c r="G32" s="1" t="s">
        <v>14</v>
      </c>
      <c r="H32">
        <v>0</v>
      </c>
      <c r="I32" s="39">
        <f t="shared" si="0"/>
        <v>0</v>
      </c>
    </row>
    <row r="33" spans="1:9" ht="13.15" customHeight="1">
      <c r="A33" s="88" t="s">
        <v>369</v>
      </c>
      <c r="B33" s="89"/>
      <c r="C33" s="89"/>
      <c r="D33" s="25" t="str">
        <f>"(노+경+일)*"&amp;H33*100&amp;"%"</f>
        <v>(노+경+일)*15%</v>
      </c>
      <c r="E33" s="26">
        <f>ROUNDDOWN((E11+E29+E31)*H33, 0)</f>
        <v>0</v>
      </c>
      <c r="F33" s="27" t="s">
        <v>117</v>
      </c>
      <c r="G33" s="1" t="s">
        <v>370</v>
      </c>
      <c r="H33">
        <v>0.15</v>
      </c>
      <c r="I33" s="39">
        <f>(I11+I29+I31)*H33</f>
        <v>0</v>
      </c>
    </row>
    <row r="34" spans="1:9" ht="13.15" customHeight="1">
      <c r="A34" s="88" t="s">
        <v>371</v>
      </c>
      <c r="B34" s="89"/>
      <c r="C34" s="89"/>
      <c r="D34" s="27" t="s">
        <v>117</v>
      </c>
      <c r="E34" s="26">
        <f>'공정별집계표(건축)'!W20</f>
        <v>0</v>
      </c>
      <c r="F34" s="27" t="s">
        <v>117</v>
      </c>
      <c r="G34" s="1" t="s">
        <v>18</v>
      </c>
      <c r="H34">
        <v>0</v>
      </c>
      <c r="I34" s="39">
        <f>E34</f>
        <v>0</v>
      </c>
    </row>
    <row r="35" spans="1:9" ht="13.15" customHeight="1">
      <c r="A35" s="88" t="s">
        <v>372</v>
      </c>
      <c r="B35" s="89"/>
      <c r="C35" s="89"/>
      <c r="D35" s="27" t="s">
        <v>117</v>
      </c>
      <c r="E35" s="26">
        <f>SUM(E30:E34)</f>
        <v>0</v>
      </c>
      <c r="F35" s="27" t="s">
        <v>117</v>
      </c>
      <c r="G35" s="1" t="s">
        <v>373</v>
      </c>
      <c r="H35">
        <v>0</v>
      </c>
      <c r="I35" s="39">
        <f>SUM(I30:I34)</f>
        <v>0</v>
      </c>
    </row>
    <row r="36" spans="1:9" ht="13.15" customHeight="1">
      <c r="A36" s="88" t="s">
        <v>374</v>
      </c>
      <c r="B36" s="89"/>
      <c r="C36" s="89"/>
      <c r="D36" s="25" t="str">
        <f>"(총원가)*"&amp;H36*100&amp;"%"</f>
        <v>(총원가)*10%</v>
      </c>
      <c r="E36" s="26">
        <f>ROUNDDOWN(((E37)/110)*10, 0)-J36</f>
        <v>0</v>
      </c>
      <c r="F36" s="27" t="s">
        <v>117</v>
      </c>
      <c r="G36" s="1" t="s">
        <v>375</v>
      </c>
      <c r="H36">
        <v>0.1</v>
      </c>
      <c r="I36" s="39">
        <f>ROUNDDOWN((I35)*H36, 0)+30</f>
        <v>30</v>
      </c>
    </row>
    <row r="37" spans="1:9" ht="13.15" customHeight="1">
      <c r="A37" s="86" t="s">
        <v>376</v>
      </c>
      <c r="B37" s="87"/>
      <c r="C37" s="87"/>
      <c r="D37" s="22" t="s">
        <v>117</v>
      </c>
      <c r="E37" s="13">
        <f>INT(I37/1000)*1000</f>
        <v>0</v>
      </c>
      <c r="F37" s="22" t="s">
        <v>117</v>
      </c>
      <c r="G37" s="1" t="s">
        <v>377</v>
      </c>
      <c r="H37">
        <v>0</v>
      </c>
      <c r="I37" s="39">
        <f>I35+I36</f>
        <v>30</v>
      </c>
    </row>
    <row r="38" spans="1:9" ht="13.15" hidden="1" customHeight="1">
      <c r="A38" s="88" t="s">
        <v>278</v>
      </c>
      <c r="B38" s="89"/>
      <c r="C38" s="89"/>
      <c r="D38" s="27" t="s">
        <v>117</v>
      </c>
      <c r="E38" s="26">
        <f>'공정별집계표(건축)'!AG20</f>
        <v>0</v>
      </c>
      <c r="F38" s="27" t="s">
        <v>117</v>
      </c>
      <c r="G38" s="1" t="s">
        <v>90</v>
      </c>
      <c r="H38">
        <v>0</v>
      </c>
      <c r="I38" s="39">
        <f>E38</f>
        <v>0</v>
      </c>
    </row>
    <row r="39" spans="1:9" ht="13.15" hidden="1" customHeight="1">
      <c r="A39" s="88" t="s">
        <v>378</v>
      </c>
      <c r="B39" s="89"/>
      <c r="C39" s="89"/>
      <c r="D39" s="27" t="s">
        <v>117</v>
      </c>
      <c r="E39" s="26">
        <f>'공정별집계표(건축)'!AA20</f>
        <v>0</v>
      </c>
      <c r="F39" s="27" t="s">
        <v>117</v>
      </c>
      <c r="G39" s="1" t="s">
        <v>379</v>
      </c>
      <c r="H39">
        <v>0</v>
      </c>
      <c r="I39" s="39">
        <f>E39</f>
        <v>0</v>
      </c>
    </row>
    <row r="40" spans="1:9" ht="13.15" hidden="1" customHeight="1">
      <c r="A40" s="88" t="s">
        <v>380</v>
      </c>
      <c r="B40" s="89"/>
      <c r="C40" s="89"/>
      <c r="D40" s="27" t="s">
        <v>117</v>
      </c>
      <c r="E40" s="26">
        <f>'공정별집계표(건축)'!Z20</f>
        <v>0</v>
      </c>
      <c r="F40" s="27" t="s">
        <v>117</v>
      </c>
      <c r="G40" s="1" t="s">
        <v>381</v>
      </c>
      <c r="H40">
        <v>0</v>
      </c>
      <c r="I40" s="39">
        <f>E40</f>
        <v>0</v>
      </c>
    </row>
    <row r="41" spans="1:9" ht="13.15" customHeight="1">
      <c r="A41" s="86" t="s">
        <v>382</v>
      </c>
      <c r="B41" s="87"/>
      <c r="C41" s="87"/>
      <c r="D41" s="22" t="s">
        <v>117</v>
      </c>
      <c r="E41" s="13">
        <f>ROUNDDOWN(E37+E38+E39+E40, 0)</f>
        <v>0</v>
      </c>
      <c r="F41" s="22" t="s">
        <v>117</v>
      </c>
      <c r="H41">
        <v>0</v>
      </c>
      <c r="I41" s="39">
        <f>I37+I38+I39+I40</f>
        <v>30</v>
      </c>
    </row>
  </sheetData>
  <mergeCells count="22">
    <mergeCell ref="B5:B8"/>
    <mergeCell ref="B9:B11"/>
    <mergeCell ref="B12:B29"/>
    <mergeCell ref="A5:A30"/>
    <mergeCell ref="A1:F1"/>
    <mergeCell ref="A2:F2"/>
    <mergeCell ref="A3:C4"/>
    <mergeCell ref="D3:D4"/>
    <mergeCell ref="E3:E4"/>
    <mergeCell ref="F3:F4"/>
    <mergeCell ref="A41:C41"/>
    <mergeCell ref="B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</mergeCells>
  <phoneticPr fontId="1" type="noConversion"/>
  <conditionalFormatting sqref="A5:F41">
    <cfRule type="containsText" dxfId="43" priority="15" stopIfTrue="1" operator="containsText" text=".">
      <formula>NOT(ISERROR(SEARCH(".",A5)))</formula>
    </cfRule>
    <cfRule type="notContainsText" dxfId="42" priority="16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X20"/>
  <sheetViews>
    <sheetView view="pageBreakPreview" zoomScale="115" zoomScaleNormal="100" zoomScaleSheetLayoutView="11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Y1" sqref="AY1"/>
    </sheetView>
  </sheetViews>
  <sheetFormatPr defaultRowHeight="16.5"/>
  <cols>
    <col min="1" max="1" width="41.75" style="2" customWidth="1"/>
    <col min="2" max="3" width="4.75" style="3" customWidth="1"/>
    <col min="4" max="4" width="7.75" style="4" customWidth="1"/>
    <col min="5" max="5" width="9.75" style="4" customWidth="1"/>
    <col min="6" max="6" width="7.75" style="4" customWidth="1"/>
    <col min="7" max="7" width="9.75" style="4" customWidth="1"/>
    <col min="8" max="8" width="7.75" style="4" customWidth="1"/>
    <col min="9" max="9" width="9.75" style="4" customWidth="1"/>
    <col min="10" max="10" width="7.75" style="4" customWidth="1"/>
    <col min="11" max="11" width="9.75" style="4" customWidth="1"/>
    <col min="12" max="12" width="6.75" style="2" customWidth="1"/>
    <col min="13" max="50" width="0" hidden="1" customWidth="1"/>
  </cols>
  <sheetData>
    <row r="1" spans="1:50" ht="30" customHeight="1">
      <c r="A1" s="95" t="s">
        <v>313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50" ht="22.9" customHeight="1">
      <c r="A2" s="96" t="str">
        <f>원가계산서!A2</f>
        <v>■ 공사명 : 병동 등 화장실 환경개선공사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50" ht="22.9" customHeight="1">
      <c r="A3" s="104" t="s">
        <v>260</v>
      </c>
      <c r="B3" s="104" t="s">
        <v>4</v>
      </c>
      <c r="C3" s="104" t="s">
        <v>99</v>
      </c>
      <c r="D3" s="104" t="s">
        <v>72</v>
      </c>
      <c r="E3" s="104"/>
      <c r="F3" s="104" t="s">
        <v>73</v>
      </c>
      <c r="G3" s="104"/>
      <c r="H3" s="104" t="s">
        <v>74</v>
      </c>
      <c r="I3" s="104"/>
      <c r="J3" s="104" t="s">
        <v>75</v>
      </c>
      <c r="K3" s="104"/>
      <c r="L3" s="104" t="s">
        <v>1546</v>
      </c>
    </row>
    <row r="4" spans="1:50" ht="22.9" customHeight="1">
      <c r="A4" s="104"/>
      <c r="B4" s="104"/>
      <c r="C4" s="104"/>
      <c r="D4" s="29" t="s">
        <v>77</v>
      </c>
      <c r="E4" s="29" t="s">
        <v>100</v>
      </c>
      <c r="F4" s="29" t="s">
        <v>77</v>
      </c>
      <c r="G4" s="29" t="s">
        <v>100</v>
      </c>
      <c r="H4" s="29" t="s">
        <v>77</v>
      </c>
      <c r="I4" s="29" t="s">
        <v>100</v>
      </c>
      <c r="J4" s="29" t="s">
        <v>77</v>
      </c>
      <c r="K4" s="29" t="s">
        <v>100</v>
      </c>
      <c r="L4" s="104"/>
      <c r="M4" t="s">
        <v>79</v>
      </c>
      <c r="N4" t="s">
        <v>80</v>
      </c>
      <c r="O4" t="s">
        <v>81</v>
      </c>
      <c r="P4" t="s">
        <v>82</v>
      </c>
      <c r="Q4" t="s">
        <v>86</v>
      </c>
      <c r="R4" t="s">
        <v>263</v>
      </c>
      <c r="S4" t="s">
        <v>264</v>
      </c>
      <c r="T4" t="s">
        <v>265</v>
      </c>
      <c r="U4" t="s">
        <v>266</v>
      </c>
      <c r="V4" t="s">
        <v>267</v>
      </c>
      <c r="W4" t="s">
        <v>268</v>
      </c>
      <c r="X4" t="s">
        <v>269</v>
      </c>
      <c r="Y4" t="s">
        <v>270</v>
      </c>
      <c r="Z4" t="s">
        <v>271</v>
      </c>
      <c r="AA4" t="s">
        <v>272</v>
      </c>
      <c r="AB4" t="s">
        <v>273</v>
      </c>
      <c r="AC4" t="s">
        <v>274</v>
      </c>
      <c r="AD4" t="s">
        <v>275</v>
      </c>
      <c r="AE4" t="s">
        <v>276</v>
      </c>
      <c r="AF4" t="s">
        <v>277</v>
      </c>
      <c r="AG4" t="s">
        <v>278</v>
      </c>
      <c r="AH4" t="s">
        <v>279</v>
      </c>
      <c r="AI4" t="s">
        <v>280</v>
      </c>
      <c r="AJ4" t="s">
        <v>281</v>
      </c>
      <c r="AK4" t="s">
        <v>282</v>
      </c>
      <c r="AL4" t="s">
        <v>283</v>
      </c>
      <c r="AM4" t="s">
        <v>284</v>
      </c>
      <c r="AN4" t="s">
        <v>285</v>
      </c>
      <c r="AO4" t="s">
        <v>286</v>
      </c>
      <c r="AP4" t="s">
        <v>287</v>
      </c>
      <c r="AQ4" t="s">
        <v>288</v>
      </c>
      <c r="AR4" t="s">
        <v>289</v>
      </c>
      <c r="AS4" t="s">
        <v>290</v>
      </c>
      <c r="AT4" t="s">
        <v>291</v>
      </c>
      <c r="AU4" t="s">
        <v>292</v>
      </c>
      <c r="AV4" t="s">
        <v>83</v>
      </c>
      <c r="AW4" t="s">
        <v>84</v>
      </c>
      <c r="AX4" t="s">
        <v>5</v>
      </c>
    </row>
    <row r="5" spans="1:50" ht="22.9" customHeight="1">
      <c r="A5" s="36" t="s">
        <v>392</v>
      </c>
      <c r="B5" s="37" t="s">
        <v>393</v>
      </c>
      <c r="C5" s="37">
        <v>1</v>
      </c>
      <c r="D5" s="38">
        <f>SUM(E6:E7)</f>
        <v>0</v>
      </c>
      <c r="E5" s="38">
        <f>C5*D5</f>
        <v>0</v>
      </c>
      <c r="F5" s="38">
        <f>SUM(G6:G7)</f>
        <v>0</v>
      </c>
      <c r="G5" s="38">
        <f>C5*F5</f>
        <v>0</v>
      </c>
      <c r="H5" s="38">
        <f>SUM(I6:I7)</f>
        <v>0</v>
      </c>
      <c r="I5" s="38">
        <f>C5*H5</f>
        <v>0</v>
      </c>
      <c r="J5" s="38">
        <f t="shared" ref="J5:K9" si="0">D5+F5+H5</f>
        <v>0</v>
      </c>
      <c r="K5" s="38">
        <f t="shared" si="0"/>
        <v>0</v>
      </c>
      <c r="L5" s="37"/>
    </row>
    <row r="6" spans="1:50" ht="22.9" customHeight="1">
      <c r="A6" s="6" t="s">
        <v>0</v>
      </c>
      <c r="B6" s="32" t="s">
        <v>89</v>
      </c>
      <c r="C6" s="33">
        <v>1</v>
      </c>
      <c r="D6" s="8">
        <f>'공정별집계표(건축)'!D5</f>
        <v>0</v>
      </c>
      <c r="E6" s="8">
        <f>C6*D6</f>
        <v>0</v>
      </c>
      <c r="F6" s="8">
        <f>'공정별집계표(건축)'!F5</f>
        <v>0</v>
      </c>
      <c r="G6" s="8">
        <f>C6*F6</f>
        <v>0</v>
      </c>
      <c r="H6" s="8">
        <f>'공정별집계표(건축)'!H5</f>
        <v>0</v>
      </c>
      <c r="I6" s="8">
        <f>C6*H6</f>
        <v>0</v>
      </c>
      <c r="J6" s="8">
        <f t="shared" si="0"/>
        <v>0</v>
      </c>
      <c r="K6" s="8">
        <f t="shared" si="0"/>
        <v>0</v>
      </c>
      <c r="L6" s="9"/>
      <c r="P6">
        <v>1</v>
      </c>
      <c r="Q6" t="e">
        <f>C6*#REF!</f>
        <v>#REF!</v>
      </c>
      <c r="R6" t="e">
        <f>C6*#REF!</f>
        <v>#REF!</v>
      </c>
      <c r="S6" t="e">
        <f>C6*#REF!</f>
        <v>#REF!</v>
      </c>
      <c r="T6" t="e">
        <f>C6*#REF!</f>
        <v>#REF!</v>
      </c>
      <c r="U6" t="e">
        <f>C6*#REF!</f>
        <v>#REF!</v>
      </c>
      <c r="V6" t="e">
        <f>C6*#REF!</f>
        <v>#REF!</v>
      </c>
      <c r="W6" t="e">
        <f>C6*#REF!</f>
        <v>#REF!</v>
      </c>
      <c r="X6" t="e">
        <f>C6*#REF!</f>
        <v>#REF!</v>
      </c>
      <c r="Y6" t="e">
        <f>C6*#REF!</f>
        <v>#REF!</v>
      </c>
      <c r="Z6" t="e">
        <f>C6*#REF!</f>
        <v>#REF!</v>
      </c>
      <c r="AA6" t="e">
        <f>C6*#REF!</f>
        <v>#REF!</v>
      </c>
      <c r="AB6" t="e">
        <f>C6*#REF!</f>
        <v>#REF!</v>
      </c>
      <c r="AC6" t="e">
        <f>C6*#REF!</f>
        <v>#REF!</v>
      </c>
      <c r="AD6" t="e">
        <f>C6*#REF!</f>
        <v>#REF!</v>
      </c>
      <c r="AE6" t="e">
        <f>C6*#REF!</f>
        <v>#REF!</v>
      </c>
      <c r="AF6" t="e">
        <f>C6*#REF!</f>
        <v>#REF!</v>
      </c>
      <c r="AG6" t="e">
        <f>C6*#REF!</f>
        <v>#REF!</v>
      </c>
      <c r="AH6" t="e">
        <f>C6*#REF!</f>
        <v>#REF!</v>
      </c>
      <c r="AI6" t="e">
        <f>C6*#REF!</f>
        <v>#REF!</v>
      </c>
      <c r="AJ6" t="e">
        <f>C6*#REF!</f>
        <v>#REF!</v>
      </c>
      <c r="AK6" t="e">
        <f>C6*#REF!</f>
        <v>#REF!</v>
      </c>
      <c r="AL6" t="e">
        <f>C6*#REF!</f>
        <v>#REF!</v>
      </c>
      <c r="AM6" t="e">
        <f>C6*#REF!</f>
        <v>#REF!</v>
      </c>
      <c r="AN6" t="e">
        <f>C6*#REF!</f>
        <v>#REF!</v>
      </c>
      <c r="AO6" t="e">
        <f>C6*#REF!</f>
        <v>#REF!</v>
      </c>
      <c r="AP6" t="e">
        <f>C6*#REF!</f>
        <v>#REF!</v>
      </c>
      <c r="AQ6" t="e">
        <f>C6*#REF!</f>
        <v>#REF!</v>
      </c>
      <c r="AR6" t="e">
        <f>C6*#REF!</f>
        <v>#REF!</v>
      </c>
      <c r="AS6" t="e">
        <f>C6*#REF!</f>
        <v>#REF!</v>
      </c>
      <c r="AT6" t="e">
        <f>C6*#REF!</f>
        <v>#REF!</v>
      </c>
      <c r="AU6" t="e">
        <f>C6*#REF!</f>
        <v>#REF!</v>
      </c>
    </row>
    <row r="7" spans="1:50" ht="22.9" customHeight="1">
      <c r="A7" s="6" t="s">
        <v>2</v>
      </c>
      <c r="B7" s="32" t="s">
        <v>89</v>
      </c>
      <c r="C7" s="33">
        <v>1</v>
      </c>
      <c r="D7" s="8">
        <f>'공정별집계표(건축)'!D6</f>
        <v>0</v>
      </c>
      <c r="E7" s="8">
        <f>C7*D7</f>
        <v>0</v>
      </c>
      <c r="F7" s="8">
        <f>'공정별집계표(건축)'!F6</f>
        <v>0</v>
      </c>
      <c r="G7" s="8">
        <f>C7*F7</f>
        <v>0</v>
      </c>
      <c r="H7" s="8">
        <f>'공정별집계표(건축)'!I6</f>
        <v>0</v>
      </c>
      <c r="I7" s="8">
        <f>C7*H7</f>
        <v>0</v>
      </c>
      <c r="J7" s="8">
        <f t="shared" si="0"/>
        <v>0</v>
      </c>
      <c r="K7" s="8">
        <f t="shared" si="0"/>
        <v>0</v>
      </c>
      <c r="L7" s="9"/>
      <c r="P7">
        <v>1</v>
      </c>
      <c r="Q7" t="e">
        <f>C7*#REF!</f>
        <v>#REF!</v>
      </c>
      <c r="R7" t="e">
        <f>C7*#REF!</f>
        <v>#REF!</v>
      </c>
      <c r="S7" t="e">
        <f>C7*#REF!</f>
        <v>#REF!</v>
      </c>
      <c r="T7" t="e">
        <f>C7*#REF!</f>
        <v>#REF!</v>
      </c>
      <c r="U7" t="e">
        <f>C7*#REF!</f>
        <v>#REF!</v>
      </c>
      <c r="V7" t="e">
        <f>C7*#REF!</f>
        <v>#REF!</v>
      </c>
      <c r="W7" t="e">
        <f>C7*#REF!</f>
        <v>#REF!</v>
      </c>
      <c r="X7" t="e">
        <f>C7*#REF!</f>
        <v>#REF!</v>
      </c>
      <c r="Y7" t="e">
        <f>C7*#REF!</f>
        <v>#REF!</v>
      </c>
      <c r="Z7" t="e">
        <f>C7*#REF!</f>
        <v>#REF!</v>
      </c>
      <c r="AA7" t="e">
        <f>C7*#REF!</f>
        <v>#REF!</v>
      </c>
      <c r="AB7" t="e">
        <f>C7*#REF!</f>
        <v>#REF!</v>
      </c>
      <c r="AC7" t="e">
        <f>C7*#REF!</f>
        <v>#REF!</v>
      </c>
      <c r="AD7" t="e">
        <f>C7*#REF!</f>
        <v>#REF!</v>
      </c>
      <c r="AE7" t="e">
        <f>C7*#REF!</f>
        <v>#REF!</v>
      </c>
      <c r="AF7" t="e">
        <f>C7*#REF!</f>
        <v>#REF!</v>
      </c>
      <c r="AG7" t="e">
        <f>C7*#REF!</f>
        <v>#REF!</v>
      </c>
      <c r="AH7" t="e">
        <f>C7*#REF!</f>
        <v>#REF!</v>
      </c>
      <c r="AI7" t="e">
        <f>C7*#REF!</f>
        <v>#REF!</v>
      </c>
      <c r="AJ7" t="e">
        <f>C7*#REF!</f>
        <v>#REF!</v>
      </c>
      <c r="AK7" t="e">
        <f>C7*#REF!</f>
        <v>#REF!</v>
      </c>
      <c r="AL7" t="e">
        <f>C7*#REF!</f>
        <v>#REF!</v>
      </c>
      <c r="AM7" t="e">
        <f>C7*#REF!</f>
        <v>#REF!</v>
      </c>
      <c r="AN7" t="e">
        <f>C7*#REF!</f>
        <v>#REF!</v>
      </c>
      <c r="AO7" t="e">
        <f>C7*#REF!</f>
        <v>#REF!</v>
      </c>
      <c r="AP7" t="e">
        <f>C7*#REF!</f>
        <v>#REF!</v>
      </c>
      <c r="AQ7" t="e">
        <f>C7*#REF!</f>
        <v>#REF!</v>
      </c>
      <c r="AR7" t="e">
        <f>C7*#REF!</f>
        <v>#REF!</v>
      </c>
      <c r="AS7" t="e">
        <f>C7*#REF!</f>
        <v>#REF!</v>
      </c>
      <c r="AT7" t="e">
        <f>C7*#REF!</f>
        <v>#REF!</v>
      </c>
      <c r="AU7" t="e">
        <f>C7*#REF!</f>
        <v>#REF!</v>
      </c>
    </row>
    <row r="8" spans="1:50" ht="22.9" customHeight="1">
      <c r="A8" s="72" t="s">
        <v>1540</v>
      </c>
      <c r="B8" s="73" t="s">
        <v>393</v>
      </c>
      <c r="C8" s="73">
        <v>1</v>
      </c>
      <c r="D8" s="38">
        <f>'공종별집계표(기계설비)'!F5</f>
        <v>0</v>
      </c>
      <c r="E8" s="38">
        <f>C8*D8</f>
        <v>0</v>
      </c>
      <c r="F8" s="38">
        <f>'공종별집계표(기계설비)'!H5</f>
        <v>0</v>
      </c>
      <c r="G8" s="38">
        <f>C8*F8</f>
        <v>0</v>
      </c>
      <c r="H8" s="38">
        <f>'공종별집계표(기계설비)'!J5</f>
        <v>0</v>
      </c>
      <c r="I8" s="38">
        <f>C8*H8</f>
        <v>0</v>
      </c>
      <c r="J8" s="38">
        <f t="shared" si="0"/>
        <v>0</v>
      </c>
      <c r="K8" s="38">
        <f t="shared" si="0"/>
        <v>0</v>
      </c>
      <c r="L8" s="72"/>
    </row>
    <row r="9" spans="1:50" ht="22.9" customHeight="1">
      <c r="A9" s="72" t="str">
        <f>'공종별집계표(기계설비)'!A62</f>
        <v>2-1. 기계설비공사 고재, 철강석, 철합금설</v>
      </c>
      <c r="B9" s="73" t="s">
        <v>393</v>
      </c>
      <c r="C9" s="73">
        <v>1</v>
      </c>
      <c r="D9" s="85">
        <f>'공종별집계표(기계설비)'!F62</f>
        <v>0</v>
      </c>
      <c r="E9" s="38">
        <f>C9*D9</f>
        <v>0</v>
      </c>
      <c r="F9" s="85">
        <f>'공종별집계표(기계설비)'!H62</f>
        <v>0</v>
      </c>
      <c r="G9" s="38">
        <f>C9*F9</f>
        <v>0</v>
      </c>
      <c r="H9" s="85">
        <f>'공종별집계표(기계설비)'!I62</f>
        <v>0</v>
      </c>
      <c r="I9" s="38"/>
      <c r="J9" s="38">
        <f t="shared" si="0"/>
        <v>0</v>
      </c>
      <c r="K9" s="38">
        <f t="shared" si="0"/>
        <v>0</v>
      </c>
      <c r="L9" s="72"/>
    </row>
    <row r="10" spans="1:50" ht="22.9" customHeight="1">
      <c r="A10" s="9"/>
      <c r="B10" s="33"/>
      <c r="C10" s="33"/>
      <c r="D10" s="8"/>
      <c r="E10" s="8"/>
      <c r="F10" s="8"/>
      <c r="G10" s="8"/>
      <c r="H10" s="8"/>
      <c r="I10" s="8"/>
      <c r="J10" s="8"/>
      <c r="K10" s="8"/>
      <c r="L10" s="9"/>
    </row>
    <row r="11" spans="1:50" ht="22.9" customHeight="1">
      <c r="A11" s="9"/>
      <c r="B11" s="33"/>
      <c r="C11" s="33"/>
      <c r="D11" s="8"/>
      <c r="E11" s="8"/>
      <c r="F11" s="8"/>
      <c r="G11" s="8"/>
      <c r="H11" s="8"/>
      <c r="I11" s="8"/>
      <c r="J11" s="8"/>
      <c r="K11" s="8"/>
      <c r="L11" s="9"/>
    </row>
    <row r="12" spans="1:50" ht="22.9" customHeight="1">
      <c r="A12" s="9"/>
      <c r="B12" s="33"/>
      <c r="C12" s="33"/>
      <c r="D12" s="8"/>
      <c r="E12" s="8"/>
      <c r="F12" s="8"/>
      <c r="G12" s="8"/>
      <c r="H12" s="8"/>
      <c r="I12" s="8"/>
      <c r="J12" s="8"/>
      <c r="K12" s="8"/>
      <c r="L12" s="9"/>
    </row>
    <row r="13" spans="1:50" ht="22.9" customHeight="1">
      <c r="A13" s="9"/>
      <c r="B13" s="33"/>
      <c r="C13" s="33"/>
      <c r="D13" s="8"/>
      <c r="E13" s="8"/>
      <c r="F13" s="8"/>
      <c r="G13" s="8"/>
      <c r="H13" s="8"/>
      <c r="I13" s="8"/>
      <c r="J13" s="8"/>
      <c r="K13" s="8"/>
      <c r="L13" s="9"/>
    </row>
    <row r="14" spans="1:50" ht="22.9" customHeight="1">
      <c r="A14" s="9"/>
      <c r="B14" s="33"/>
      <c r="C14" s="33"/>
      <c r="D14" s="8"/>
      <c r="E14" s="8"/>
      <c r="F14" s="8"/>
      <c r="G14" s="8"/>
      <c r="H14" s="8"/>
      <c r="I14" s="8"/>
      <c r="J14" s="8"/>
      <c r="K14" s="8"/>
      <c r="L14" s="9"/>
    </row>
    <row r="15" spans="1:50" ht="22.9" customHeight="1">
      <c r="A15" s="9"/>
      <c r="B15" s="33"/>
      <c r="C15" s="33"/>
      <c r="D15" s="8"/>
      <c r="E15" s="8"/>
      <c r="F15" s="8"/>
      <c r="G15" s="8"/>
      <c r="H15" s="8"/>
      <c r="I15" s="8"/>
      <c r="J15" s="8"/>
      <c r="K15" s="8"/>
      <c r="L15" s="9"/>
    </row>
    <row r="16" spans="1:50" ht="22.9" customHeight="1">
      <c r="A16" s="9"/>
      <c r="B16" s="33"/>
      <c r="C16" s="33"/>
      <c r="D16" s="8"/>
      <c r="E16" s="8"/>
      <c r="F16" s="8"/>
      <c r="G16" s="8"/>
      <c r="H16" s="8"/>
      <c r="I16" s="8"/>
      <c r="J16" s="8"/>
      <c r="K16" s="8"/>
      <c r="L16" s="9"/>
    </row>
    <row r="17" spans="1:50" ht="22.9" customHeight="1">
      <c r="A17" s="9"/>
      <c r="B17" s="33"/>
      <c r="C17" s="33"/>
      <c r="D17" s="8"/>
      <c r="E17" s="8"/>
      <c r="F17" s="8"/>
      <c r="G17" s="8"/>
      <c r="H17" s="8"/>
      <c r="I17" s="8"/>
      <c r="J17" s="8"/>
      <c r="K17" s="8"/>
      <c r="L17" s="9"/>
    </row>
    <row r="18" spans="1:50" ht="22.9" customHeight="1">
      <c r="A18" s="9"/>
      <c r="B18" s="33"/>
      <c r="C18" s="33"/>
      <c r="D18" s="8"/>
      <c r="E18" s="8"/>
      <c r="F18" s="8"/>
      <c r="G18" s="8"/>
      <c r="H18" s="8"/>
      <c r="I18" s="8"/>
      <c r="J18" s="8"/>
      <c r="K18" s="8"/>
      <c r="L18" s="9"/>
    </row>
    <row r="19" spans="1:50" ht="22.9" customHeight="1">
      <c r="A19" s="9"/>
      <c r="B19" s="33"/>
      <c r="C19" s="33"/>
      <c r="D19" s="8"/>
      <c r="E19" s="8"/>
      <c r="F19" s="8"/>
      <c r="G19" s="8"/>
      <c r="H19" s="8"/>
      <c r="I19" s="8"/>
      <c r="J19" s="8"/>
      <c r="K19" s="8"/>
      <c r="L19" s="9"/>
    </row>
    <row r="20" spans="1:50" ht="22.9" customHeight="1">
      <c r="A20" s="30" t="s">
        <v>87</v>
      </c>
      <c r="B20" s="31"/>
      <c r="C20" s="31"/>
      <c r="D20" s="13"/>
      <c r="E20" s="13">
        <f>E5+E8</f>
        <v>0</v>
      </c>
      <c r="F20" s="13"/>
      <c r="G20" s="13">
        <f>G5+G8</f>
        <v>0</v>
      </c>
      <c r="H20" s="13"/>
      <c r="I20" s="13">
        <f>I5+I8</f>
        <v>0</v>
      </c>
      <c r="J20" s="13"/>
      <c r="K20" s="74">
        <f>E20+G20+I20</f>
        <v>0</v>
      </c>
      <c r="L20" s="11"/>
      <c r="Q20" t="e">
        <f t="shared" ref="Q20:AX20" si="1">SUM(Q6:Q7)</f>
        <v>#REF!</v>
      </c>
      <c r="R20" t="e">
        <f t="shared" si="1"/>
        <v>#REF!</v>
      </c>
      <c r="S20" t="e">
        <f t="shared" si="1"/>
        <v>#REF!</v>
      </c>
      <c r="T20" t="e">
        <f t="shared" si="1"/>
        <v>#REF!</v>
      </c>
      <c r="U20" t="e">
        <f t="shared" si="1"/>
        <v>#REF!</v>
      </c>
      <c r="V20" t="e">
        <f t="shared" si="1"/>
        <v>#REF!</v>
      </c>
      <c r="W20" t="e">
        <f t="shared" si="1"/>
        <v>#REF!</v>
      </c>
      <c r="X20" t="e">
        <f t="shared" si="1"/>
        <v>#REF!</v>
      </c>
      <c r="Y20" t="e">
        <f t="shared" si="1"/>
        <v>#REF!</v>
      </c>
      <c r="Z20" t="e">
        <f t="shared" si="1"/>
        <v>#REF!</v>
      </c>
      <c r="AA20" t="e">
        <f t="shared" si="1"/>
        <v>#REF!</v>
      </c>
      <c r="AB20" t="e">
        <f t="shared" si="1"/>
        <v>#REF!</v>
      </c>
      <c r="AC20" t="e">
        <f t="shared" si="1"/>
        <v>#REF!</v>
      </c>
      <c r="AD20" t="e">
        <f t="shared" si="1"/>
        <v>#REF!</v>
      </c>
      <c r="AE20" t="e">
        <f t="shared" si="1"/>
        <v>#REF!</v>
      </c>
      <c r="AF20" t="e">
        <f t="shared" si="1"/>
        <v>#REF!</v>
      </c>
      <c r="AG20" t="e">
        <f t="shared" si="1"/>
        <v>#REF!</v>
      </c>
      <c r="AH20" t="e">
        <f t="shared" si="1"/>
        <v>#REF!</v>
      </c>
      <c r="AI20" t="e">
        <f t="shared" si="1"/>
        <v>#REF!</v>
      </c>
      <c r="AJ20" t="e">
        <f t="shared" si="1"/>
        <v>#REF!</v>
      </c>
      <c r="AK20" t="e">
        <f t="shared" si="1"/>
        <v>#REF!</v>
      </c>
      <c r="AL20" t="e">
        <f t="shared" si="1"/>
        <v>#REF!</v>
      </c>
      <c r="AM20" t="e">
        <f t="shared" si="1"/>
        <v>#REF!</v>
      </c>
      <c r="AN20" t="e">
        <f t="shared" si="1"/>
        <v>#REF!</v>
      </c>
      <c r="AO20" t="e">
        <f t="shared" si="1"/>
        <v>#REF!</v>
      </c>
      <c r="AP20" t="e">
        <f t="shared" si="1"/>
        <v>#REF!</v>
      </c>
      <c r="AQ20" t="e">
        <f t="shared" si="1"/>
        <v>#REF!</v>
      </c>
      <c r="AR20" t="e">
        <f t="shared" si="1"/>
        <v>#REF!</v>
      </c>
      <c r="AS20" t="e">
        <f t="shared" si="1"/>
        <v>#REF!</v>
      </c>
      <c r="AT20" t="e">
        <f t="shared" si="1"/>
        <v>#REF!</v>
      </c>
      <c r="AU20" t="e">
        <f t="shared" si="1"/>
        <v>#REF!</v>
      </c>
      <c r="AV20">
        <f t="shared" si="1"/>
        <v>0</v>
      </c>
      <c r="AW20">
        <f t="shared" si="1"/>
        <v>0</v>
      </c>
      <c r="AX20">
        <f t="shared" si="1"/>
        <v>0</v>
      </c>
    </row>
  </sheetData>
  <mergeCells count="10">
    <mergeCell ref="A1:L1"/>
    <mergeCell ref="A2:L2"/>
    <mergeCell ref="A3:A4"/>
    <mergeCell ref="B3:B4"/>
    <mergeCell ref="C3:C4"/>
    <mergeCell ref="D3:E3"/>
    <mergeCell ref="F3:G3"/>
    <mergeCell ref="H3:I3"/>
    <mergeCell ref="J3:K3"/>
    <mergeCell ref="L3:L4"/>
  </mergeCells>
  <phoneticPr fontId="1" type="noConversion"/>
  <conditionalFormatting sqref="A6:L7 H8 A10:L20 A8:D9 F8:F9 H9:I9 L8:L9">
    <cfRule type="containsText" dxfId="41" priority="49" stopIfTrue="1" operator="containsText" text=".">
      <formula>NOT(ISERROR(SEARCH(".",A6)))</formula>
    </cfRule>
    <cfRule type="notContainsText" dxfId="40" priority="50" stopIfTrue="1" operator="notContains" text=".">
      <formula>ISERROR(SEARCH(".",A6))</formula>
    </cfRule>
  </conditionalFormatting>
  <conditionalFormatting sqref="A5">
    <cfRule type="containsText" dxfId="39" priority="47" stopIfTrue="1" operator="containsText" text=".">
      <formula>NOT(ISERROR(SEARCH(".",A5)))</formula>
    </cfRule>
    <cfRule type="notContainsText" dxfId="38" priority="48" stopIfTrue="1" operator="notContains" text=".">
      <formula>ISERROR(SEARCH(".",A5))</formula>
    </cfRule>
  </conditionalFormatting>
  <conditionalFormatting sqref="D5">
    <cfRule type="containsText" dxfId="37" priority="45" stopIfTrue="1" operator="containsText" text=".">
      <formula>NOT(ISERROR(SEARCH(".",D5)))</formula>
    </cfRule>
    <cfRule type="notContainsText" dxfId="36" priority="46" stopIfTrue="1" operator="notContains" text=".">
      <formula>ISERROR(SEARCH(".",D5))</formula>
    </cfRule>
  </conditionalFormatting>
  <conditionalFormatting sqref="E5">
    <cfRule type="containsText" dxfId="35" priority="43" stopIfTrue="1" operator="containsText" text=".">
      <formula>NOT(ISERROR(SEARCH(".",E5)))</formula>
    </cfRule>
    <cfRule type="notContainsText" dxfId="34" priority="44" stopIfTrue="1" operator="notContains" text=".">
      <formula>ISERROR(SEARCH(".",E5))</formula>
    </cfRule>
  </conditionalFormatting>
  <conditionalFormatting sqref="H5">
    <cfRule type="containsText" dxfId="33" priority="23" stopIfTrue="1" operator="containsText" text=".">
      <formula>NOT(ISERROR(SEARCH(".",H5)))</formula>
    </cfRule>
    <cfRule type="notContainsText" dxfId="32" priority="24" stopIfTrue="1" operator="notContains" text=".">
      <formula>ISERROR(SEARCH(".",H5))</formula>
    </cfRule>
  </conditionalFormatting>
  <conditionalFormatting sqref="G5">
    <cfRule type="containsText" dxfId="31" priority="39" stopIfTrue="1" operator="containsText" text=".">
      <formula>NOT(ISERROR(SEARCH(".",G5)))</formula>
    </cfRule>
    <cfRule type="notContainsText" dxfId="30" priority="40" stopIfTrue="1" operator="notContains" text=".">
      <formula>ISERROR(SEARCH(".",G5))</formula>
    </cfRule>
  </conditionalFormatting>
  <conditionalFormatting sqref="E8">
    <cfRule type="containsText" dxfId="29" priority="21" stopIfTrue="1" operator="containsText" text=".">
      <formula>NOT(ISERROR(SEARCH(".",E8)))</formula>
    </cfRule>
    <cfRule type="notContainsText" dxfId="28" priority="22" stopIfTrue="1" operator="notContains" text=".">
      <formula>ISERROR(SEARCH(".",E8))</formula>
    </cfRule>
  </conditionalFormatting>
  <conditionalFormatting sqref="I5">
    <cfRule type="containsText" dxfId="27" priority="35" stopIfTrue="1" operator="containsText" text=".">
      <formula>NOT(ISERROR(SEARCH(".",I5)))</formula>
    </cfRule>
    <cfRule type="notContainsText" dxfId="26" priority="36" stopIfTrue="1" operator="notContains" text=".">
      <formula>ISERROR(SEARCH(".",I5))</formula>
    </cfRule>
  </conditionalFormatting>
  <conditionalFormatting sqref="K8">
    <cfRule type="containsText" dxfId="25" priority="9" stopIfTrue="1" operator="containsText" text=".">
      <formula>NOT(ISERROR(SEARCH(".",K8)))</formula>
    </cfRule>
    <cfRule type="notContainsText" dxfId="24" priority="10" stopIfTrue="1" operator="notContains" text=".">
      <formula>ISERROR(SEARCH(".",K8))</formula>
    </cfRule>
  </conditionalFormatting>
  <conditionalFormatting sqref="J5">
    <cfRule type="containsText" dxfId="23" priority="29" stopIfTrue="1" operator="containsText" text=".">
      <formula>NOT(ISERROR(SEARCH(".",J5)))</formula>
    </cfRule>
    <cfRule type="notContainsText" dxfId="22" priority="30" stopIfTrue="1" operator="notContains" text=".">
      <formula>ISERROR(SEARCH(".",J5))</formula>
    </cfRule>
  </conditionalFormatting>
  <conditionalFormatting sqref="K5">
    <cfRule type="containsText" dxfId="21" priority="27" stopIfTrue="1" operator="containsText" text=".">
      <formula>NOT(ISERROR(SEARCH(".",K5)))</formula>
    </cfRule>
    <cfRule type="notContainsText" dxfId="20" priority="28" stopIfTrue="1" operator="notContains" text=".">
      <formula>ISERROR(SEARCH(".",K5))</formula>
    </cfRule>
  </conditionalFormatting>
  <conditionalFormatting sqref="F5">
    <cfRule type="containsText" dxfId="19" priority="25" stopIfTrue="1" operator="containsText" text=".">
      <formula>NOT(ISERROR(SEARCH(".",F5)))</formula>
    </cfRule>
    <cfRule type="notContainsText" dxfId="18" priority="26" stopIfTrue="1" operator="notContains" text=".">
      <formula>ISERROR(SEARCH(".",F5))</formula>
    </cfRule>
  </conditionalFormatting>
  <conditionalFormatting sqref="G8">
    <cfRule type="containsText" dxfId="17" priority="15" stopIfTrue="1" operator="containsText" text=".">
      <formula>NOT(ISERROR(SEARCH(".",G8)))</formula>
    </cfRule>
    <cfRule type="notContainsText" dxfId="16" priority="16" stopIfTrue="1" operator="notContains" text=".">
      <formula>ISERROR(SEARCH(".",G8))</formula>
    </cfRule>
  </conditionalFormatting>
  <conditionalFormatting sqref="I8">
    <cfRule type="containsText" dxfId="15" priority="13" stopIfTrue="1" operator="containsText" text=".">
      <formula>NOT(ISERROR(SEARCH(".",I8)))</formula>
    </cfRule>
    <cfRule type="notContainsText" dxfId="14" priority="14" stopIfTrue="1" operator="notContains" text=".">
      <formula>ISERROR(SEARCH(".",I8))</formula>
    </cfRule>
  </conditionalFormatting>
  <conditionalFormatting sqref="J8">
    <cfRule type="containsText" dxfId="13" priority="11" stopIfTrue="1" operator="containsText" text=".">
      <formula>NOT(ISERROR(SEARCH(".",J8)))</formula>
    </cfRule>
    <cfRule type="notContainsText" dxfId="12" priority="12" stopIfTrue="1" operator="notContains" text=".">
      <formula>ISERROR(SEARCH(".",J8))</formula>
    </cfRule>
  </conditionalFormatting>
  <conditionalFormatting sqref="E9">
    <cfRule type="containsText" dxfId="11" priority="7" stopIfTrue="1" operator="containsText" text=".">
      <formula>NOT(ISERROR(SEARCH(".",E9)))</formula>
    </cfRule>
    <cfRule type="notContainsText" dxfId="10" priority="8" stopIfTrue="1" operator="notContains" text=".">
      <formula>ISERROR(SEARCH(".",E9))</formula>
    </cfRule>
  </conditionalFormatting>
  <conditionalFormatting sqref="G9">
    <cfRule type="containsText" dxfId="9" priority="5" stopIfTrue="1" operator="containsText" text=".">
      <formula>NOT(ISERROR(SEARCH(".",G9)))</formula>
    </cfRule>
    <cfRule type="notContainsText" dxfId="8" priority="6" stopIfTrue="1" operator="notContains" text=".">
      <formula>ISERROR(SEARCH(".",G9))</formula>
    </cfRule>
  </conditionalFormatting>
  <conditionalFormatting sqref="J9">
    <cfRule type="containsText" dxfId="7" priority="3" stopIfTrue="1" operator="containsText" text=".">
      <formula>NOT(ISERROR(SEARCH(".",J9)))</formula>
    </cfRule>
    <cfRule type="notContainsText" dxfId="6" priority="4" stopIfTrue="1" operator="notContains" text=".">
      <formula>ISERROR(SEARCH(".",J9))</formula>
    </cfRule>
  </conditionalFormatting>
  <conditionalFormatting sqref="K9">
    <cfRule type="containsText" dxfId="5" priority="1" stopIfTrue="1" operator="containsText" text=".">
      <formula>NOT(ISERROR(SEARCH(".",K9)))</formula>
    </cfRule>
    <cfRule type="notContainsText" dxfId="4" priority="2" stopIfTrue="1" operator="notContains" text=".">
      <formula>ISERROR(SEARCH(".",K9))</formula>
    </cfRule>
  </conditionalFormatting>
  <pageMargins left="0.74803149606299213" right="0" top="0.55118110236220474" bottom="0.15748031496062992" header="0.31496062992125984" footer="0.15748031496062992"/>
  <pageSetup paperSize="9" scale="95" orientation="landscape" r:id="rId1"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Y84"/>
  <sheetViews>
    <sheetView view="pageBreakPreview" zoomScale="130" zoomScaleNormal="100" zoomScaleSheetLayoutView="130" workbookViewId="0">
      <pane xSplit="3" ySplit="4" topLeftCell="D5" activePane="bottomRight" state="frozen"/>
      <selection activeCell="B22" sqref="B22"/>
      <selection pane="topRight" activeCell="B22" sqref="B22"/>
      <selection pane="bottomLeft" activeCell="B22" sqref="B22"/>
      <selection pane="bottomRight" activeCell="AZ1" sqref="AZ1"/>
    </sheetView>
  </sheetViews>
  <sheetFormatPr defaultRowHeight="16.5"/>
  <cols>
    <col min="1" max="1" width="41.75" style="2" customWidth="1"/>
    <col min="2" max="3" width="4.75" style="3" customWidth="1"/>
    <col min="4" max="4" width="7.75" style="4" customWidth="1"/>
    <col min="5" max="5" width="9.75" style="4" customWidth="1"/>
    <col min="6" max="6" width="7.75" style="4" customWidth="1"/>
    <col min="7" max="7" width="9.75" style="4" customWidth="1"/>
    <col min="8" max="8" width="7.75" style="4" customWidth="1"/>
    <col min="9" max="9" width="9.75" style="4" customWidth="1"/>
    <col min="10" max="10" width="7.75" style="4" customWidth="1"/>
    <col min="11" max="11" width="9.75" style="4" customWidth="1"/>
    <col min="12" max="12" width="6.75" style="2" customWidth="1"/>
    <col min="13" max="51" width="9" hidden="1" customWidth="1"/>
  </cols>
  <sheetData>
    <row r="1" spans="1:50" ht="30" customHeight="1">
      <c r="A1" s="95" t="s">
        <v>313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50" ht="22.9" customHeight="1">
      <c r="A2" s="96" t="str">
        <f>원가계산서!A2</f>
        <v>■ 공사명 : 병동 등 화장실 환경개선공사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50" ht="22.9" customHeight="1">
      <c r="A3" s="105" t="s">
        <v>260</v>
      </c>
      <c r="B3" s="105" t="s">
        <v>4</v>
      </c>
      <c r="C3" s="105" t="s">
        <v>99</v>
      </c>
      <c r="D3" s="105" t="s">
        <v>72</v>
      </c>
      <c r="E3" s="105"/>
      <c r="F3" s="105" t="s">
        <v>73</v>
      </c>
      <c r="G3" s="105"/>
      <c r="H3" s="105" t="s">
        <v>74</v>
      </c>
      <c r="I3" s="105"/>
      <c r="J3" s="105" t="s">
        <v>75</v>
      </c>
      <c r="K3" s="105"/>
      <c r="L3" s="105" t="s">
        <v>262</v>
      </c>
    </row>
    <row r="4" spans="1:50" ht="22.9" customHeight="1">
      <c r="A4" s="105"/>
      <c r="B4" s="105"/>
      <c r="C4" s="105"/>
      <c r="D4" s="35" t="s">
        <v>77</v>
      </c>
      <c r="E4" s="35" t="s">
        <v>100</v>
      </c>
      <c r="F4" s="35" t="s">
        <v>77</v>
      </c>
      <c r="G4" s="35" t="s">
        <v>100</v>
      </c>
      <c r="H4" s="35" t="s">
        <v>77</v>
      </c>
      <c r="I4" s="35" t="s">
        <v>100</v>
      </c>
      <c r="J4" s="35" t="s">
        <v>77</v>
      </c>
      <c r="K4" s="35" t="s">
        <v>100</v>
      </c>
      <c r="L4" s="105"/>
      <c r="M4" t="s">
        <v>79</v>
      </c>
      <c r="N4" t="s">
        <v>80</v>
      </c>
      <c r="O4" t="s">
        <v>81</v>
      </c>
      <c r="P4" t="s">
        <v>82</v>
      </c>
      <c r="Q4" t="s">
        <v>86</v>
      </c>
      <c r="R4" t="s">
        <v>263</v>
      </c>
      <c r="S4" t="s">
        <v>264</v>
      </c>
      <c r="T4" t="s">
        <v>265</v>
      </c>
      <c r="U4" t="s">
        <v>266</v>
      </c>
      <c r="V4" t="s">
        <v>267</v>
      </c>
      <c r="W4" t="s">
        <v>268</v>
      </c>
      <c r="X4" t="s">
        <v>269</v>
      </c>
      <c r="Y4" t="s">
        <v>270</v>
      </c>
      <c r="Z4" t="s">
        <v>271</v>
      </c>
      <c r="AA4" t="s">
        <v>272</v>
      </c>
      <c r="AB4" t="s">
        <v>273</v>
      </c>
      <c r="AC4" t="s">
        <v>274</v>
      </c>
      <c r="AD4" t="s">
        <v>275</v>
      </c>
      <c r="AE4" t="s">
        <v>276</v>
      </c>
      <c r="AF4" t="s">
        <v>277</v>
      </c>
      <c r="AG4" t="s">
        <v>278</v>
      </c>
      <c r="AH4" t="s">
        <v>279</v>
      </c>
      <c r="AI4" t="s">
        <v>280</v>
      </c>
      <c r="AJ4" t="s">
        <v>281</v>
      </c>
      <c r="AK4" t="s">
        <v>282</v>
      </c>
      <c r="AL4" t="s">
        <v>283</v>
      </c>
      <c r="AM4" t="s">
        <v>284</v>
      </c>
      <c r="AN4" t="s">
        <v>285</v>
      </c>
      <c r="AO4" t="s">
        <v>286</v>
      </c>
      <c r="AP4" t="s">
        <v>287</v>
      </c>
      <c r="AQ4" t="s">
        <v>288</v>
      </c>
      <c r="AR4" t="s">
        <v>289</v>
      </c>
      <c r="AS4" t="s">
        <v>290</v>
      </c>
      <c r="AT4" t="s">
        <v>291</v>
      </c>
      <c r="AU4" t="s">
        <v>292</v>
      </c>
      <c r="AV4" t="s">
        <v>83</v>
      </c>
      <c r="AW4" t="s">
        <v>84</v>
      </c>
      <c r="AX4" t="s">
        <v>5</v>
      </c>
    </row>
    <row r="5" spans="1:50" ht="22.9" customHeight="1">
      <c r="A5" s="6" t="s">
        <v>390</v>
      </c>
      <c r="B5" s="7" t="s">
        <v>89</v>
      </c>
      <c r="C5" s="14">
        <v>1</v>
      </c>
      <c r="D5" s="8">
        <f>E36</f>
        <v>0</v>
      </c>
      <c r="E5" s="8">
        <f>C5*D5</f>
        <v>0</v>
      </c>
      <c r="F5" s="8">
        <f>G36</f>
        <v>0</v>
      </c>
      <c r="G5" s="8">
        <f>C5*F5</f>
        <v>0</v>
      </c>
      <c r="H5" s="8">
        <f>I36</f>
        <v>0</v>
      </c>
      <c r="I5" s="8">
        <f>C5*H5</f>
        <v>0</v>
      </c>
      <c r="J5" s="8">
        <f>D5+F5+H5</f>
        <v>0</v>
      </c>
      <c r="K5" s="8">
        <f>E5+G5+I5</f>
        <v>0</v>
      </c>
      <c r="L5" s="9"/>
      <c r="P5">
        <v>1</v>
      </c>
      <c r="Q5">
        <f>C5*Q36</f>
        <v>0</v>
      </c>
      <c r="R5">
        <f>C5*R36</f>
        <v>0</v>
      </c>
      <c r="S5">
        <f>C5*S36</f>
        <v>0</v>
      </c>
      <c r="T5">
        <f>C5*T36</f>
        <v>0</v>
      </c>
      <c r="U5">
        <f>C5*U36</f>
        <v>0</v>
      </c>
      <c r="V5">
        <f>C5*V36</f>
        <v>0</v>
      </c>
      <c r="W5">
        <f>C5*W36</f>
        <v>0</v>
      </c>
      <c r="X5">
        <f>C5*X36</f>
        <v>0</v>
      </c>
      <c r="Y5">
        <f>C5*Y36</f>
        <v>0</v>
      </c>
      <c r="Z5">
        <f>C5*Z36</f>
        <v>0</v>
      </c>
      <c r="AA5">
        <f>C5*AA36</f>
        <v>0</v>
      </c>
      <c r="AB5">
        <f>C5*AB36</f>
        <v>0</v>
      </c>
      <c r="AC5">
        <f>C5*AC36</f>
        <v>0</v>
      </c>
      <c r="AD5">
        <f>C5*AD36</f>
        <v>0</v>
      </c>
      <c r="AE5">
        <f>C5*AE36</f>
        <v>0</v>
      </c>
      <c r="AF5">
        <f>C5*AF36</f>
        <v>0</v>
      </c>
      <c r="AG5">
        <f>C5*AG36</f>
        <v>0</v>
      </c>
      <c r="AH5">
        <f>C5*AH36</f>
        <v>0</v>
      </c>
      <c r="AI5">
        <f>C5*AI36</f>
        <v>0</v>
      </c>
      <c r="AJ5">
        <f>C5*AJ36</f>
        <v>0</v>
      </c>
      <c r="AK5">
        <f>C5*AK36</f>
        <v>0</v>
      </c>
      <c r="AL5">
        <f>C5*AL36</f>
        <v>0</v>
      </c>
      <c r="AM5">
        <f>C5*AM36</f>
        <v>0</v>
      </c>
      <c r="AN5">
        <f>C5*AN36</f>
        <v>0</v>
      </c>
      <c r="AO5">
        <f>C5*AO36</f>
        <v>0</v>
      </c>
      <c r="AP5">
        <f>C5*AP36</f>
        <v>0</v>
      </c>
      <c r="AQ5">
        <f>C5*AQ36</f>
        <v>0</v>
      </c>
      <c r="AR5">
        <f>C5*AR36</f>
        <v>0</v>
      </c>
      <c r="AS5">
        <f>C5*AS36</f>
        <v>0</v>
      </c>
      <c r="AT5">
        <f>C5*AT36</f>
        <v>0</v>
      </c>
      <c r="AU5">
        <f>C5*AU36</f>
        <v>0</v>
      </c>
    </row>
    <row r="6" spans="1:50" ht="22.9" customHeight="1">
      <c r="A6" s="6" t="s">
        <v>2</v>
      </c>
      <c r="B6" s="7" t="s">
        <v>89</v>
      </c>
      <c r="C6" s="14">
        <v>1</v>
      </c>
      <c r="D6" s="8">
        <f>E68</f>
        <v>0</v>
      </c>
      <c r="E6" s="8">
        <f>C6*D6</f>
        <v>0</v>
      </c>
      <c r="F6" s="8">
        <f>G68</f>
        <v>0</v>
      </c>
      <c r="G6" s="8">
        <f>C6*F6</f>
        <v>0</v>
      </c>
      <c r="H6" s="8">
        <f>I68</f>
        <v>0</v>
      </c>
      <c r="I6" s="8">
        <f>C6*H6</f>
        <v>0</v>
      </c>
      <c r="J6" s="8">
        <f>D6+F6+H6</f>
        <v>0</v>
      </c>
      <c r="K6" s="8">
        <f>E6+G6+I6</f>
        <v>0</v>
      </c>
      <c r="L6" s="9"/>
      <c r="P6">
        <v>1</v>
      </c>
      <c r="Q6">
        <f>C6*Q68</f>
        <v>0</v>
      </c>
      <c r="R6">
        <f>C6*R68</f>
        <v>0</v>
      </c>
      <c r="S6">
        <f>C6*S68</f>
        <v>0</v>
      </c>
      <c r="T6">
        <f>C6*T68</f>
        <v>0</v>
      </c>
      <c r="U6">
        <f>C6*U68</f>
        <v>0</v>
      </c>
      <c r="V6">
        <f>C6*V68</f>
        <v>0</v>
      </c>
      <c r="W6">
        <f>C6*W68</f>
        <v>0</v>
      </c>
      <c r="X6">
        <f>C6*X68</f>
        <v>0</v>
      </c>
      <c r="Y6">
        <f>C6*Y68</f>
        <v>0</v>
      </c>
      <c r="Z6">
        <f>C6*Z68</f>
        <v>0</v>
      </c>
      <c r="AA6">
        <f>C6*AA68</f>
        <v>0</v>
      </c>
      <c r="AB6">
        <f>C6*AB68</f>
        <v>0</v>
      </c>
      <c r="AC6">
        <f>C6*AC68</f>
        <v>0</v>
      </c>
      <c r="AD6">
        <f>C6*AD68</f>
        <v>0</v>
      </c>
      <c r="AE6">
        <f>C6*AE68</f>
        <v>0</v>
      </c>
      <c r="AF6">
        <f>C6*AF68</f>
        <v>0</v>
      </c>
      <c r="AG6">
        <f>C6*AG68</f>
        <v>0</v>
      </c>
      <c r="AH6">
        <f>C6*AH68</f>
        <v>0</v>
      </c>
      <c r="AI6">
        <f>C6*AI68</f>
        <v>0</v>
      </c>
      <c r="AJ6">
        <f>C6*AJ68</f>
        <v>0</v>
      </c>
      <c r="AK6">
        <f>C6*AK68</f>
        <v>0</v>
      </c>
      <c r="AL6">
        <f>C6*AL68</f>
        <v>0</v>
      </c>
      <c r="AM6">
        <f>C6*AM68</f>
        <v>0</v>
      </c>
      <c r="AN6">
        <f>C6*AN68</f>
        <v>0</v>
      </c>
      <c r="AO6">
        <f>C6*AO68</f>
        <v>0</v>
      </c>
      <c r="AP6">
        <f>C6*AP68</f>
        <v>0</v>
      </c>
      <c r="AQ6">
        <f>C6*AQ68</f>
        <v>0</v>
      </c>
      <c r="AR6">
        <f>C6*AR68</f>
        <v>0</v>
      </c>
      <c r="AS6">
        <f>C6*AS68</f>
        <v>0</v>
      </c>
      <c r="AT6">
        <f>C6*AT68</f>
        <v>0</v>
      </c>
      <c r="AU6">
        <f>C6*AU68</f>
        <v>0</v>
      </c>
    </row>
    <row r="7" spans="1:50" ht="22.9" customHeight="1">
      <c r="A7" s="9"/>
      <c r="B7" s="14"/>
      <c r="C7" s="14"/>
      <c r="D7" s="8"/>
      <c r="E7" s="8"/>
      <c r="F7" s="8"/>
      <c r="G7" s="8"/>
      <c r="H7" s="8"/>
      <c r="I7" s="8"/>
      <c r="J7" s="8"/>
      <c r="K7" s="8"/>
      <c r="L7" s="9"/>
    </row>
    <row r="8" spans="1:50" ht="22.9" customHeight="1">
      <c r="A8" s="9"/>
      <c r="B8" s="14"/>
      <c r="C8" s="14"/>
      <c r="D8" s="8"/>
      <c r="E8" s="8"/>
      <c r="F8" s="8"/>
      <c r="G8" s="8"/>
      <c r="H8" s="8"/>
      <c r="I8" s="8"/>
      <c r="J8" s="8"/>
      <c r="K8" s="8"/>
      <c r="L8" s="9"/>
    </row>
    <row r="9" spans="1:50" ht="22.9" customHeight="1">
      <c r="A9" s="9"/>
      <c r="B9" s="14"/>
      <c r="C9" s="14"/>
      <c r="D9" s="8"/>
      <c r="E9" s="8"/>
      <c r="F9" s="8"/>
      <c r="G9" s="8"/>
      <c r="H9" s="8"/>
      <c r="I9" s="8"/>
      <c r="J9" s="8"/>
      <c r="K9" s="8"/>
      <c r="L9" s="9"/>
    </row>
    <row r="10" spans="1:50" ht="22.9" customHeight="1">
      <c r="A10" s="9"/>
      <c r="B10" s="14"/>
      <c r="C10" s="14"/>
      <c r="D10" s="8"/>
      <c r="E10" s="8"/>
      <c r="F10" s="8"/>
      <c r="G10" s="8"/>
      <c r="H10" s="8"/>
      <c r="I10" s="8"/>
      <c r="J10" s="8"/>
      <c r="K10" s="8"/>
      <c r="L10" s="9"/>
    </row>
    <row r="11" spans="1:50" ht="22.9" customHeight="1">
      <c r="A11" s="9"/>
      <c r="B11" s="14"/>
      <c r="C11" s="14"/>
      <c r="D11" s="8"/>
      <c r="E11" s="8"/>
      <c r="F11" s="8"/>
      <c r="G11" s="8"/>
      <c r="H11" s="8"/>
      <c r="I11" s="8"/>
      <c r="J11" s="8"/>
      <c r="K11" s="8"/>
      <c r="L11" s="9"/>
    </row>
    <row r="12" spans="1:50" ht="22.9" customHeight="1">
      <c r="A12" s="9"/>
      <c r="B12" s="14"/>
      <c r="C12" s="14"/>
      <c r="D12" s="8"/>
      <c r="E12" s="8"/>
      <c r="F12" s="8"/>
      <c r="G12" s="8"/>
      <c r="H12" s="8"/>
      <c r="I12" s="8"/>
      <c r="J12" s="8"/>
      <c r="K12" s="8"/>
      <c r="L12" s="9"/>
    </row>
    <row r="13" spans="1:50" ht="22.9" customHeight="1">
      <c r="A13" s="9"/>
      <c r="B13" s="14"/>
      <c r="C13" s="14"/>
      <c r="D13" s="8"/>
      <c r="E13" s="8"/>
      <c r="F13" s="8"/>
      <c r="G13" s="8"/>
      <c r="H13" s="8"/>
      <c r="I13" s="8"/>
      <c r="J13" s="8"/>
      <c r="K13" s="8"/>
      <c r="L13" s="9"/>
    </row>
    <row r="14" spans="1:50" ht="22.9" customHeight="1">
      <c r="A14" s="9"/>
      <c r="B14" s="14"/>
      <c r="C14" s="14"/>
      <c r="D14" s="8"/>
      <c r="E14" s="8"/>
      <c r="F14" s="8"/>
      <c r="G14" s="8"/>
      <c r="H14" s="8"/>
      <c r="I14" s="8"/>
      <c r="J14" s="8"/>
      <c r="K14" s="8"/>
      <c r="L14" s="9"/>
    </row>
    <row r="15" spans="1:50" ht="22.9" customHeight="1">
      <c r="A15" s="9"/>
      <c r="B15" s="14"/>
      <c r="C15" s="14"/>
      <c r="D15" s="8"/>
      <c r="E15" s="8"/>
      <c r="F15" s="8"/>
      <c r="G15" s="8"/>
      <c r="H15" s="8"/>
      <c r="I15" s="8"/>
      <c r="J15" s="8"/>
      <c r="K15" s="8"/>
      <c r="L15" s="9"/>
    </row>
    <row r="16" spans="1:50" ht="22.9" customHeight="1">
      <c r="A16" s="9"/>
      <c r="B16" s="14"/>
      <c r="C16" s="14"/>
      <c r="D16" s="8"/>
      <c r="E16" s="8"/>
      <c r="F16" s="8"/>
      <c r="G16" s="8"/>
      <c r="H16" s="8"/>
      <c r="I16" s="8"/>
      <c r="J16" s="8"/>
      <c r="K16" s="8"/>
      <c r="L16" s="9"/>
    </row>
    <row r="17" spans="1:50" ht="22.9" customHeight="1">
      <c r="A17" s="9"/>
      <c r="B17" s="14"/>
      <c r="C17" s="14"/>
      <c r="D17" s="8"/>
      <c r="E17" s="8"/>
      <c r="F17" s="8"/>
      <c r="G17" s="8"/>
      <c r="H17" s="8"/>
      <c r="I17" s="8"/>
      <c r="J17" s="8"/>
      <c r="K17" s="8"/>
      <c r="L17" s="9"/>
    </row>
    <row r="18" spans="1:50" ht="22.9" customHeight="1">
      <c r="A18" s="9"/>
      <c r="B18" s="14"/>
      <c r="C18" s="14"/>
      <c r="D18" s="8"/>
      <c r="E18" s="8"/>
      <c r="F18" s="8"/>
      <c r="G18" s="8"/>
      <c r="H18" s="8"/>
      <c r="I18" s="8"/>
      <c r="J18" s="8"/>
      <c r="K18" s="8"/>
      <c r="L18" s="9"/>
    </row>
    <row r="19" spans="1:50" ht="22.9" customHeight="1">
      <c r="A19" s="9"/>
      <c r="B19" s="14"/>
      <c r="C19" s="14"/>
      <c r="D19" s="8"/>
      <c r="E19" s="8"/>
      <c r="F19" s="8"/>
      <c r="G19" s="8"/>
      <c r="H19" s="8"/>
      <c r="I19" s="8"/>
      <c r="J19" s="8"/>
      <c r="K19" s="8"/>
      <c r="L19" s="9"/>
    </row>
    <row r="20" spans="1:50" ht="22.9" customHeight="1">
      <c r="A20" s="10" t="s">
        <v>87</v>
      </c>
      <c r="B20" s="12"/>
      <c r="C20" s="12"/>
      <c r="D20" s="13"/>
      <c r="E20" s="13">
        <f>SUMIF(P5:P6, "1", E5:E6)</f>
        <v>0</v>
      </c>
      <c r="F20" s="13"/>
      <c r="G20" s="13">
        <f>SUMIF(P5:P6, "1", G5:G6)</f>
        <v>0</v>
      </c>
      <c r="H20" s="13"/>
      <c r="I20" s="13">
        <f>SUMIF(P5:P6, "1", I5:I6)</f>
        <v>0</v>
      </c>
      <c r="J20" s="13"/>
      <c r="K20" s="13">
        <f>E20+G20+I20</f>
        <v>0</v>
      </c>
      <c r="L20" s="11"/>
      <c r="Q20">
        <f t="shared" ref="Q20:AX20" si="0">SUM(Q5:Q6)</f>
        <v>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>SUM(AF5:AF6)</f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</row>
    <row r="21" spans="1:50" ht="22.9" customHeight="1">
      <c r="A21" s="6" t="s">
        <v>0</v>
      </c>
      <c r="B21" s="14"/>
      <c r="C21" s="14"/>
      <c r="D21" s="8"/>
      <c r="E21" s="8"/>
      <c r="F21" s="8"/>
      <c r="G21" s="8"/>
      <c r="H21" s="8"/>
      <c r="I21" s="8"/>
      <c r="J21" s="8"/>
      <c r="K21" s="8"/>
      <c r="L21" s="9"/>
    </row>
    <row r="22" spans="1:50" ht="22.9" customHeight="1">
      <c r="A22" s="6" t="s">
        <v>1</v>
      </c>
      <c r="B22" s="7" t="s">
        <v>89</v>
      </c>
      <c r="C22" s="14">
        <v>1</v>
      </c>
      <c r="D22" s="8">
        <f>E52</f>
        <v>0</v>
      </c>
      <c r="E22" s="8">
        <f>C22*D22</f>
        <v>0</v>
      </c>
      <c r="F22" s="8">
        <f>G52</f>
        <v>0</v>
      </c>
      <c r="G22" s="8">
        <f>C22*F22</f>
        <v>0</v>
      </c>
      <c r="H22" s="8">
        <f>I52</f>
        <v>0</v>
      </c>
      <c r="I22" s="8">
        <f>C22*H22</f>
        <v>0</v>
      </c>
      <c r="J22" s="8">
        <f>D22+F22+H22</f>
        <v>0</v>
      </c>
      <c r="K22" s="8">
        <f>E22+G22+I22</f>
        <v>0</v>
      </c>
      <c r="L22" s="9"/>
      <c r="P22">
        <v>1</v>
      </c>
      <c r="Q22">
        <f>C22*Q52</f>
        <v>0</v>
      </c>
      <c r="R22">
        <f>C22*R52</f>
        <v>0</v>
      </c>
      <c r="S22">
        <f>C22*S52</f>
        <v>0</v>
      </c>
      <c r="T22">
        <f>C22*T52</f>
        <v>0</v>
      </c>
      <c r="U22">
        <f>C22*U52</f>
        <v>0</v>
      </c>
      <c r="V22">
        <f>C22*V52</f>
        <v>0</v>
      </c>
      <c r="W22">
        <f>C22*W52</f>
        <v>0</v>
      </c>
      <c r="X22">
        <f>C22*X52</f>
        <v>0</v>
      </c>
      <c r="Y22">
        <f>C22*Y52</f>
        <v>0</v>
      </c>
      <c r="Z22">
        <f>C22*Z52</f>
        <v>0</v>
      </c>
      <c r="AA22">
        <f>C22*AA52</f>
        <v>0</v>
      </c>
      <c r="AB22">
        <f>C22*AB52</f>
        <v>0</v>
      </c>
      <c r="AC22">
        <f>C22*AC52</f>
        <v>0</v>
      </c>
      <c r="AD22">
        <f>C22*AD52</f>
        <v>0</v>
      </c>
      <c r="AE22">
        <f>C22*AE52</f>
        <v>0</v>
      </c>
      <c r="AF22">
        <f>C22*AF52</f>
        <v>0</v>
      </c>
      <c r="AG22">
        <f>C22*AG52</f>
        <v>0</v>
      </c>
      <c r="AH22">
        <f>C22*AH52</f>
        <v>0</v>
      </c>
      <c r="AI22">
        <f>C22*AI52</f>
        <v>0</v>
      </c>
      <c r="AJ22">
        <f>C22*AJ52</f>
        <v>0</v>
      </c>
      <c r="AK22">
        <f>C22*AK52</f>
        <v>0</v>
      </c>
      <c r="AL22">
        <f>C22*AL52</f>
        <v>0</v>
      </c>
      <c r="AM22">
        <f>C22*AM52</f>
        <v>0</v>
      </c>
      <c r="AN22">
        <f>C22*AN52</f>
        <v>0</v>
      </c>
      <c r="AO22">
        <f>C22*AO52</f>
        <v>0</v>
      </c>
      <c r="AP22">
        <f>C22*AP52</f>
        <v>0</v>
      </c>
      <c r="AQ22">
        <f>C22*AQ52</f>
        <v>0</v>
      </c>
      <c r="AR22">
        <f>C22*AR52</f>
        <v>0</v>
      </c>
      <c r="AS22">
        <f>C22*AS52</f>
        <v>0</v>
      </c>
      <c r="AT22">
        <f>C22*AT52</f>
        <v>0</v>
      </c>
      <c r="AU22">
        <f>C22*AU52</f>
        <v>0</v>
      </c>
    </row>
    <row r="23" spans="1:50" ht="22.9" customHeight="1">
      <c r="A23" s="9"/>
      <c r="B23" s="14"/>
      <c r="C23" s="14"/>
      <c r="D23" s="8"/>
      <c r="E23" s="8"/>
      <c r="F23" s="8"/>
      <c r="G23" s="8"/>
      <c r="H23" s="8"/>
      <c r="I23" s="8"/>
      <c r="J23" s="8"/>
      <c r="K23" s="8"/>
      <c r="L23" s="9"/>
    </row>
    <row r="24" spans="1:50" ht="22.9" customHeight="1">
      <c r="A24" s="9"/>
      <c r="B24" s="14"/>
      <c r="C24" s="14"/>
      <c r="D24" s="8"/>
      <c r="E24" s="8"/>
      <c r="F24" s="8"/>
      <c r="G24" s="8"/>
      <c r="H24" s="8"/>
      <c r="I24" s="8"/>
      <c r="J24" s="8"/>
      <c r="K24" s="8"/>
      <c r="L24" s="9"/>
    </row>
    <row r="25" spans="1:50" ht="22.9" customHeight="1">
      <c r="A25" s="9"/>
      <c r="B25" s="14"/>
      <c r="C25" s="14"/>
      <c r="D25" s="8"/>
      <c r="E25" s="8"/>
      <c r="F25" s="8"/>
      <c r="G25" s="8"/>
      <c r="H25" s="8"/>
      <c r="I25" s="8"/>
      <c r="J25" s="8"/>
      <c r="K25" s="8"/>
      <c r="L25" s="9"/>
    </row>
    <row r="26" spans="1:50" ht="22.9" customHeight="1">
      <c r="A26" s="9"/>
      <c r="B26" s="14"/>
      <c r="C26" s="14"/>
      <c r="D26" s="8"/>
      <c r="E26" s="8"/>
      <c r="F26" s="8"/>
      <c r="G26" s="8"/>
      <c r="H26" s="8"/>
      <c r="I26" s="8"/>
      <c r="J26" s="8"/>
      <c r="K26" s="8"/>
      <c r="L26" s="9"/>
    </row>
    <row r="27" spans="1:50" ht="22.9" customHeight="1">
      <c r="A27" s="9"/>
      <c r="B27" s="14"/>
      <c r="C27" s="14"/>
      <c r="D27" s="8"/>
      <c r="E27" s="8"/>
      <c r="F27" s="8"/>
      <c r="G27" s="8"/>
      <c r="H27" s="8"/>
      <c r="I27" s="8"/>
      <c r="J27" s="8"/>
      <c r="K27" s="8"/>
      <c r="L27" s="9"/>
    </row>
    <row r="28" spans="1:50" ht="22.9" customHeight="1">
      <c r="A28" s="9"/>
      <c r="B28" s="14"/>
      <c r="C28" s="14"/>
      <c r="D28" s="8"/>
      <c r="E28" s="8"/>
      <c r="F28" s="8"/>
      <c r="G28" s="8"/>
      <c r="H28" s="8"/>
      <c r="I28" s="8"/>
      <c r="J28" s="8"/>
      <c r="K28" s="8"/>
      <c r="L28" s="9"/>
    </row>
    <row r="29" spans="1:50" ht="22.9" customHeight="1">
      <c r="A29" s="9"/>
      <c r="B29" s="14"/>
      <c r="C29" s="14"/>
      <c r="D29" s="8"/>
      <c r="E29" s="8"/>
      <c r="F29" s="8"/>
      <c r="G29" s="8"/>
      <c r="H29" s="8"/>
      <c r="I29" s="8"/>
      <c r="J29" s="8"/>
      <c r="K29" s="8"/>
      <c r="L29" s="9"/>
    </row>
    <row r="30" spans="1:50" ht="22.9" customHeight="1">
      <c r="A30" s="9"/>
      <c r="B30" s="14"/>
      <c r="C30" s="14"/>
      <c r="D30" s="8"/>
      <c r="E30" s="8"/>
      <c r="F30" s="8"/>
      <c r="G30" s="8"/>
      <c r="H30" s="8"/>
      <c r="I30" s="8"/>
      <c r="J30" s="8"/>
      <c r="K30" s="8"/>
      <c r="L30" s="9"/>
    </row>
    <row r="31" spans="1:50" ht="22.9" customHeight="1">
      <c r="A31" s="9"/>
      <c r="B31" s="14"/>
      <c r="C31" s="14"/>
      <c r="D31" s="8"/>
      <c r="E31" s="8"/>
      <c r="F31" s="8"/>
      <c r="G31" s="8"/>
      <c r="H31" s="8"/>
      <c r="I31" s="8"/>
      <c r="J31" s="8"/>
      <c r="K31" s="8"/>
      <c r="L31" s="9"/>
    </row>
    <row r="32" spans="1:50" ht="22.9" customHeight="1">
      <c r="A32" s="9"/>
      <c r="B32" s="14"/>
      <c r="C32" s="14"/>
      <c r="D32" s="8"/>
      <c r="E32" s="8"/>
      <c r="F32" s="8"/>
      <c r="G32" s="8"/>
      <c r="H32" s="8"/>
      <c r="I32" s="8"/>
      <c r="J32" s="8"/>
      <c r="K32" s="8"/>
      <c r="L32" s="9"/>
    </row>
    <row r="33" spans="1:50" ht="22.9" customHeight="1">
      <c r="A33" s="9"/>
      <c r="B33" s="14"/>
      <c r="C33" s="14"/>
      <c r="D33" s="8"/>
      <c r="E33" s="8"/>
      <c r="F33" s="8"/>
      <c r="G33" s="8"/>
      <c r="H33" s="8"/>
      <c r="I33" s="8"/>
      <c r="J33" s="8"/>
      <c r="K33" s="8"/>
      <c r="L33" s="9"/>
    </row>
    <row r="34" spans="1:50" ht="22.9" customHeight="1">
      <c r="A34" s="9"/>
      <c r="B34" s="14"/>
      <c r="C34" s="14"/>
      <c r="D34" s="8"/>
      <c r="E34" s="8"/>
      <c r="F34" s="8"/>
      <c r="G34" s="8"/>
      <c r="H34" s="8"/>
      <c r="I34" s="8"/>
      <c r="J34" s="8"/>
      <c r="K34" s="8"/>
      <c r="L34" s="9"/>
    </row>
    <row r="35" spans="1:50" ht="22.9" customHeight="1">
      <c r="A35" s="9"/>
      <c r="B35" s="14"/>
      <c r="C35" s="14"/>
      <c r="D35" s="8"/>
      <c r="E35" s="8"/>
      <c r="F35" s="8"/>
      <c r="G35" s="8"/>
      <c r="H35" s="8"/>
      <c r="I35" s="8"/>
      <c r="J35" s="8"/>
      <c r="K35" s="8"/>
      <c r="L35" s="9"/>
    </row>
    <row r="36" spans="1:50" ht="22.9" customHeight="1">
      <c r="A36" s="10" t="s">
        <v>87</v>
      </c>
      <c r="B36" s="12"/>
      <c r="C36" s="12"/>
      <c r="D36" s="13"/>
      <c r="E36" s="13">
        <f>SUMIF(P22:P22, "1", E22:E22)</f>
        <v>0</v>
      </c>
      <c r="F36" s="13"/>
      <c r="G36" s="13">
        <f>SUMIF(P22:P22, "1", G22:G22)</f>
        <v>0</v>
      </c>
      <c r="H36" s="13"/>
      <c r="I36" s="13">
        <f>SUMIF(P22:P22, "1", I22:I22)</f>
        <v>0</v>
      </c>
      <c r="J36" s="13"/>
      <c r="K36" s="13">
        <f>E36+G36+I36</f>
        <v>0</v>
      </c>
      <c r="L36" s="11"/>
      <c r="Q36">
        <f t="shared" ref="Q36:AX36" si="1">SUM(Q22:Q22)</f>
        <v>0</v>
      </c>
      <c r="R36">
        <f t="shared" si="1"/>
        <v>0</v>
      </c>
      <c r="S36">
        <f t="shared" si="1"/>
        <v>0</v>
      </c>
      <c r="T36">
        <f t="shared" si="1"/>
        <v>0</v>
      </c>
      <c r="U36">
        <f t="shared" si="1"/>
        <v>0</v>
      </c>
      <c r="V36">
        <f t="shared" si="1"/>
        <v>0</v>
      </c>
      <c r="W36">
        <f t="shared" si="1"/>
        <v>0</v>
      </c>
      <c r="X36">
        <f t="shared" si="1"/>
        <v>0</v>
      </c>
      <c r="Y36">
        <f t="shared" si="1"/>
        <v>0</v>
      </c>
      <c r="Z36">
        <f t="shared" si="1"/>
        <v>0</v>
      </c>
      <c r="AA36">
        <f t="shared" si="1"/>
        <v>0</v>
      </c>
      <c r="AB36">
        <f t="shared" si="1"/>
        <v>0</v>
      </c>
      <c r="AC36">
        <f t="shared" si="1"/>
        <v>0</v>
      </c>
      <c r="AD36">
        <f t="shared" si="1"/>
        <v>0</v>
      </c>
      <c r="AE36">
        <f t="shared" si="1"/>
        <v>0</v>
      </c>
      <c r="AF36">
        <f t="shared" si="1"/>
        <v>0</v>
      </c>
      <c r="AG36">
        <f t="shared" si="1"/>
        <v>0</v>
      </c>
      <c r="AH36">
        <f t="shared" si="1"/>
        <v>0</v>
      </c>
      <c r="AI36">
        <f t="shared" si="1"/>
        <v>0</v>
      </c>
      <c r="AJ36">
        <f t="shared" si="1"/>
        <v>0</v>
      </c>
      <c r="AK36">
        <f t="shared" si="1"/>
        <v>0</v>
      </c>
      <c r="AL36">
        <f t="shared" si="1"/>
        <v>0</v>
      </c>
      <c r="AM36">
        <f t="shared" si="1"/>
        <v>0</v>
      </c>
      <c r="AN36">
        <f t="shared" si="1"/>
        <v>0</v>
      </c>
      <c r="AO36">
        <f t="shared" si="1"/>
        <v>0</v>
      </c>
      <c r="AP36">
        <f t="shared" si="1"/>
        <v>0</v>
      </c>
      <c r="AQ36">
        <f t="shared" si="1"/>
        <v>0</v>
      </c>
      <c r="AR36">
        <f t="shared" si="1"/>
        <v>0</v>
      </c>
      <c r="AS36">
        <f t="shared" si="1"/>
        <v>0</v>
      </c>
      <c r="AT36">
        <f t="shared" si="1"/>
        <v>0</v>
      </c>
      <c r="AU36">
        <f t="shared" si="1"/>
        <v>0</v>
      </c>
      <c r="AV36">
        <f t="shared" si="1"/>
        <v>0</v>
      </c>
      <c r="AW36">
        <f t="shared" si="1"/>
        <v>0</v>
      </c>
      <c r="AX36">
        <f t="shared" si="1"/>
        <v>0</v>
      </c>
    </row>
    <row r="37" spans="1:50" ht="22.9" customHeight="1">
      <c r="A37" s="6" t="s">
        <v>1</v>
      </c>
      <c r="B37" s="14"/>
      <c r="C37" s="14"/>
      <c r="D37" s="8"/>
      <c r="E37" s="8"/>
      <c r="F37" s="8"/>
      <c r="G37" s="8"/>
      <c r="H37" s="8"/>
      <c r="I37" s="8"/>
      <c r="J37" s="8"/>
      <c r="K37" s="8"/>
      <c r="L37" s="9"/>
    </row>
    <row r="38" spans="1:50" ht="22.9" customHeight="1">
      <c r="A38" s="6" t="s">
        <v>293</v>
      </c>
      <c r="B38" s="7" t="s">
        <v>89</v>
      </c>
      <c r="C38" s="14">
        <v>1</v>
      </c>
      <c r="D38" s="8">
        <f>'내역서(건축)'!F20</f>
        <v>0</v>
      </c>
      <c r="E38" s="8">
        <f t="shared" ref="E38:E48" si="2">C38*D38</f>
        <v>0</v>
      </c>
      <c r="F38" s="8">
        <f>'내역서(건축)'!H20</f>
        <v>0</v>
      </c>
      <c r="G38" s="8">
        <f t="shared" ref="G38:G48" si="3">C38*F38</f>
        <v>0</v>
      </c>
      <c r="H38" s="8">
        <f>'내역서(건축)'!J20</f>
        <v>0</v>
      </c>
      <c r="I38" s="8">
        <f t="shared" ref="I38:I48" si="4">C38*H38</f>
        <v>0</v>
      </c>
      <c r="J38" s="8">
        <f t="shared" ref="J38:J48" si="5">D38+F38+H38</f>
        <v>0</v>
      </c>
      <c r="K38" s="8">
        <f t="shared" ref="K38:K48" si="6">E38+G38+I38</f>
        <v>0</v>
      </c>
      <c r="L38" s="9"/>
      <c r="P38">
        <v>1</v>
      </c>
      <c r="Q38">
        <f>C38*'내역서(건축)'!R20</f>
        <v>0</v>
      </c>
      <c r="R38">
        <f>C38*'내역서(건축)'!S20</f>
        <v>0</v>
      </c>
      <c r="S38">
        <f>C38*'내역서(건축)'!T20</f>
        <v>0</v>
      </c>
      <c r="T38">
        <f>C38*'내역서(건축)'!U20</f>
        <v>0</v>
      </c>
      <c r="U38">
        <f>C38*'내역서(건축)'!V20</f>
        <v>0</v>
      </c>
      <c r="V38">
        <f>C38*'내역서(건축)'!W20</f>
        <v>0</v>
      </c>
      <c r="W38">
        <f>C38*'내역서(건축)'!X20</f>
        <v>0</v>
      </c>
      <c r="X38">
        <f>C38*'내역서(건축)'!Y20</f>
        <v>0</v>
      </c>
      <c r="Y38">
        <f>C38*'내역서(건축)'!Z20</f>
        <v>0</v>
      </c>
      <c r="Z38">
        <f>C38*'내역서(건축)'!AA20</f>
        <v>0</v>
      </c>
      <c r="AA38">
        <f>C38*'내역서(건축)'!AB20</f>
        <v>0</v>
      </c>
      <c r="AB38">
        <f>C38*'내역서(건축)'!AC20</f>
        <v>0</v>
      </c>
      <c r="AC38">
        <f>C38*'내역서(건축)'!AD20</f>
        <v>0</v>
      </c>
      <c r="AD38">
        <f>C38*'내역서(건축)'!AE20</f>
        <v>0</v>
      </c>
      <c r="AE38">
        <f>C38*'내역서(건축)'!AF20</f>
        <v>0</v>
      </c>
      <c r="AF38">
        <f>C38*'내역서(건축)'!AG20</f>
        <v>0</v>
      </c>
      <c r="AG38">
        <f>C38*'내역서(건축)'!AH20</f>
        <v>0</v>
      </c>
      <c r="AH38">
        <f>C38*'내역서(건축)'!AI20</f>
        <v>0</v>
      </c>
      <c r="AI38">
        <f>C38*'내역서(건축)'!AJ20</f>
        <v>0</v>
      </c>
      <c r="AJ38">
        <f>C38*'내역서(건축)'!AK20</f>
        <v>0</v>
      </c>
      <c r="AK38">
        <f>C38*'내역서(건축)'!AL20</f>
        <v>0</v>
      </c>
      <c r="AL38">
        <f>C38*'내역서(건축)'!AM20</f>
        <v>0</v>
      </c>
      <c r="AM38">
        <f>C38*'내역서(건축)'!AN20</f>
        <v>0</v>
      </c>
      <c r="AN38">
        <f>C38*'내역서(건축)'!AO20</f>
        <v>0</v>
      </c>
      <c r="AO38">
        <f>C38*'내역서(건축)'!AP20</f>
        <v>0</v>
      </c>
      <c r="AP38">
        <f>C38*'내역서(건축)'!AQ20</f>
        <v>0</v>
      </c>
      <c r="AQ38">
        <f>C38*'내역서(건축)'!AR20</f>
        <v>0</v>
      </c>
      <c r="AR38">
        <f>C38*'내역서(건축)'!AS20</f>
        <v>0</v>
      </c>
      <c r="AS38">
        <f>C38*'내역서(건축)'!AT20</f>
        <v>0</v>
      </c>
      <c r="AT38">
        <f>C38*'내역서(건축)'!AU20</f>
        <v>0</v>
      </c>
      <c r="AU38">
        <f>C38*'내역서(건축)'!AV20</f>
        <v>0</v>
      </c>
    </row>
    <row r="39" spans="1:50" ht="22.9" customHeight="1">
      <c r="A39" s="6" t="s">
        <v>294</v>
      </c>
      <c r="B39" s="7" t="s">
        <v>89</v>
      </c>
      <c r="C39" s="14">
        <v>1</v>
      </c>
      <c r="D39" s="8">
        <f>'내역서(건축)'!F52</f>
        <v>0</v>
      </c>
      <c r="E39" s="8">
        <f t="shared" si="2"/>
        <v>0</v>
      </c>
      <c r="F39" s="8">
        <f>'내역서(건축)'!H52</f>
        <v>0</v>
      </c>
      <c r="G39" s="8">
        <f t="shared" si="3"/>
        <v>0</v>
      </c>
      <c r="H39" s="8">
        <f>'내역서(건축)'!J52</f>
        <v>0</v>
      </c>
      <c r="I39" s="8">
        <f t="shared" si="4"/>
        <v>0</v>
      </c>
      <c r="J39" s="8">
        <f t="shared" si="5"/>
        <v>0</v>
      </c>
      <c r="K39" s="8">
        <f t="shared" si="6"/>
        <v>0</v>
      </c>
      <c r="L39" s="9"/>
      <c r="P39">
        <v>1</v>
      </c>
      <c r="Q39">
        <f>C39*'내역서(건축)'!R52</f>
        <v>0</v>
      </c>
      <c r="R39">
        <f>C39*'내역서(건축)'!S52</f>
        <v>0</v>
      </c>
      <c r="S39">
        <f>C39*'내역서(건축)'!T52</f>
        <v>0</v>
      </c>
      <c r="T39">
        <f>C39*'내역서(건축)'!U52</f>
        <v>0</v>
      </c>
      <c r="U39">
        <f>C39*'내역서(건축)'!V52</f>
        <v>0</v>
      </c>
      <c r="V39">
        <f>C39*'내역서(건축)'!W52</f>
        <v>0</v>
      </c>
      <c r="W39">
        <f>C39*'내역서(건축)'!X52</f>
        <v>0</v>
      </c>
      <c r="X39">
        <f>C39*'내역서(건축)'!Y52</f>
        <v>0</v>
      </c>
      <c r="Y39">
        <f>C39*'내역서(건축)'!Z52</f>
        <v>0</v>
      </c>
      <c r="Z39">
        <f>C39*'내역서(건축)'!AA52</f>
        <v>0</v>
      </c>
      <c r="AA39">
        <f>C39*'내역서(건축)'!AB52</f>
        <v>0</v>
      </c>
      <c r="AB39">
        <f>C39*'내역서(건축)'!AC52</f>
        <v>0</v>
      </c>
      <c r="AC39">
        <f>C39*'내역서(건축)'!AD52</f>
        <v>0</v>
      </c>
      <c r="AD39">
        <f>C39*'내역서(건축)'!AE52</f>
        <v>0</v>
      </c>
      <c r="AE39">
        <f>C39*'내역서(건축)'!AF52</f>
        <v>0</v>
      </c>
      <c r="AF39">
        <f>C39*'내역서(건축)'!AG52</f>
        <v>0</v>
      </c>
      <c r="AG39">
        <f>C39*'내역서(건축)'!AH52</f>
        <v>0</v>
      </c>
      <c r="AH39">
        <f>C39*'내역서(건축)'!AI52</f>
        <v>0</v>
      </c>
      <c r="AI39">
        <f>C39*'내역서(건축)'!AJ52</f>
        <v>0</v>
      </c>
      <c r="AJ39">
        <f>C39*'내역서(건축)'!AK52</f>
        <v>0</v>
      </c>
      <c r="AK39">
        <f>C39*'내역서(건축)'!AL52</f>
        <v>0</v>
      </c>
      <c r="AL39">
        <f>C39*'내역서(건축)'!AM52</f>
        <v>0</v>
      </c>
      <c r="AM39">
        <f>C39*'내역서(건축)'!AN52</f>
        <v>0</v>
      </c>
      <c r="AN39">
        <f>C39*'내역서(건축)'!AO52</f>
        <v>0</v>
      </c>
      <c r="AO39">
        <f>C39*'내역서(건축)'!AP52</f>
        <v>0</v>
      </c>
      <c r="AP39">
        <f>C39*'내역서(건축)'!AQ52</f>
        <v>0</v>
      </c>
      <c r="AQ39">
        <f>C39*'내역서(건축)'!AR52</f>
        <v>0</v>
      </c>
      <c r="AR39">
        <f>C39*'내역서(건축)'!AS52</f>
        <v>0</v>
      </c>
      <c r="AS39">
        <f>C39*'내역서(건축)'!AT52</f>
        <v>0</v>
      </c>
      <c r="AT39">
        <f>C39*'내역서(건축)'!AU52</f>
        <v>0</v>
      </c>
      <c r="AU39">
        <f>C39*'내역서(건축)'!AV52</f>
        <v>0</v>
      </c>
    </row>
    <row r="40" spans="1:50" ht="22.9" customHeight="1">
      <c r="A40" s="6" t="s">
        <v>295</v>
      </c>
      <c r="B40" s="7" t="s">
        <v>89</v>
      </c>
      <c r="C40" s="14">
        <v>1</v>
      </c>
      <c r="D40" s="8">
        <f>'내역서(건축)'!F68</f>
        <v>0</v>
      </c>
      <c r="E40" s="8">
        <f t="shared" si="2"/>
        <v>0</v>
      </c>
      <c r="F40" s="8">
        <f>'내역서(건축)'!H68</f>
        <v>0</v>
      </c>
      <c r="G40" s="8">
        <f t="shared" si="3"/>
        <v>0</v>
      </c>
      <c r="H40" s="8">
        <f>'내역서(건축)'!J68</f>
        <v>0</v>
      </c>
      <c r="I40" s="8">
        <f t="shared" si="4"/>
        <v>0</v>
      </c>
      <c r="J40" s="8">
        <f t="shared" si="5"/>
        <v>0</v>
      </c>
      <c r="K40" s="8">
        <f t="shared" si="6"/>
        <v>0</v>
      </c>
      <c r="L40" s="6" t="s">
        <v>314</v>
      </c>
      <c r="Q40">
        <f>C40*'내역서(건축)'!R68</f>
        <v>0</v>
      </c>
      <c r="R40">
        <f>C40*'내역서(건축)'!S68</f>
        <v>0</v>
      </c>
      <c r="S40">
        <f>C40*'내역서(건축)'!T68</f>
        <v>0</v>
      </c>
      <c r="T40">
        <f>C40*'내역서(건축)'!U68</f>
        <v>0</v>
      </c>
      <c r="U40">
        <f>C40*'내역서(건축)'!V68</f>
        <v>0</v>
      </c>
      <c r="V40">
        <f>C40*'내역서(건축)'!W68</f>
        <v>0</v>
      </c>
      <c r="W40">
        <f>C40*'내역서(건축)'!X68</f>
        <v>0</v>
      </c>
      <c r="X40">
        <f>C40*'내역서(건축)'!Y68</f>
        <v>0</v>
      </c>
      <c r="Y40">
        <f>C40*'내역서(건축)'!Z68</f>
        <v>0</v>
      </c>
      <c r="Z40">
        <f>C40*'내역서(건축)'!AA68</f>
        <v>0</v>
      </c>
      <c r="AA40">
        <f>C40*'내역서(건축)'!AB68</f>
        <v>0</v>
      </c>
      <c r="AB40">
        <f>C40*'내역서(건축)'!AC68</f>
        <v>0</v>
      </c>
      <c r="AC40">
        <f>C40*'내역서(건축)'!AD68</f>
        <v>0</v>
      </c>
      <c r="AD40">
        <f>C40*'내역서(건축)'!AE68</f>
        <v>0</v>
      </c>
      <c r="AE40">
        <f>C40*'내역서(건축)'!AF68</f>
        <v>0</v>
      </c>
      <c r="AF40">
        <f>C40*'내역서(건축)'!AG68</f>
        <v>0</v>
      </c>
      <c r="AG40">
        <f>C40*'내역서(건축)'!AH68</f>
        <v>0</v>
      </c>
      <c r="AH40">
        <f>C40*'내역서(건축)'!AI68</f>
        <v>0</v>
      </c>
      <c r="AI40">
        <f>C40*'내역서(건축)'!AJ68</f>
        <v>0</v>
      </c>
      <c r="AJ40">
        <f>C40*'내역서(건축)'!AK68</f>
        <v>0</v>
      </c>
      <c r="AK40">
        <f>C40*'내역서(건축)'!AL68</f>
        <v>0</v>
      </c>
      <c r="AL40">
        <f>C40*'내역서(건축)'!AM68</f>
        <v>0</v>
      </c>
      <c r="AM40">
        <f>C40*'내역서(건축)'!AN68</f>
        <v>0</v>
      </c>
      <c r="AN40">
        <f>C40*'내역서(건축)'!AO68</f>
        <v>0</v>
      </c>
      <c r="AO40">
        <f>C40*'내역서(건축)'!AP68</f>
        <v>0</v>
      </c>
      <c r="AP40">
        <f>C40*'내역서(건축)'!AQ68</f>
        <v>0</v>
      </c>
      <c r="AQ40">
        <f>C40*'내역서(건축)'!AR68</f>
        <v>0</v>
      </c>
      <c r="AR40">
        <f>C40*'내역서(건축)'!AS68</f>
        <v>0</v>
      </c>
      <c r="AS40">
        <f>C40*'내역서(건축)'!AT68</f>
        <v>0</v>
      </c>
      <c r="AT40">
        <f>C40*'내역서(건축)'!AU68</f>
        <v>0</v>
      </c>
      <c r="AU40">
        <f>C40*'내역서(건축)'!AV68</f>
        <v>0</v>
      </c>
    </row>
    <row r="41" spans="1:50" ht="22.9" customHeight="1">
      <c r="A41" s="6" t="s">
        <v>296</v>
      </c>
      <c r="B41" s="7" t="s">
        <v>89</v>
      </c>
      <c r="C41" s="14">
        <v>1</v>
      </c>
      <c r="D41" s="8">
        <f>'내역서(건축)'!F84</f>
        <v>0</v>
      </c>
      <c r="E41" s="8">
        <f t="shared" si="2"/>
        <v>0</v>
      </c>
      <c r="F41" s="8">
        <f>'내역서(건축)'!H84</f>
        <v>0</v>
      </c>
      <c r="G41" s="8">
        <f t="shared" si="3"/>
        <v>0</v>
      </c>
      <c r="H41" s="8">
        <f>'내역서(건축)'!J84</f>
        <v>0</v>
      </c>
      <c r="I41" s="8">
        <f t="shared" si="4"/>
        <v>0</v>
      </c>
      <c r="J41" s="8">
        <f t="shared" si="5"/>
        <v>0</v>
      </c>
      <c r="K41" s="8">
        <f t="shared" si="6"/>
        <v>0</v>
      </c>
      <c r="L41" s="9"/>
      <c r="P41">
        <v>1</v>
      </c>
      <c r="Q41">
        <f>C41*'내역서(건축)'!R84</f>
        <v>0</v>
      </c>
      <c r="R41">
        <f>C41*'내역서(건축)'!S84</f>
        <v>0</v>
      </c>
      <c r="S41">
        <f>C41*'내역서(건축)'!T84</f>
        <v>0</v>
      </c>
      <c r="T41">
        <f>C41*'내역서(건축)'!U84</f>
        <v>0</v>
      </c>
      <c r="U41">
        <f>C41*'내역서(건축)'!V84</f>
        <v>0</v>
      </c>
      <c r="V41">
        <f>C41*'내역서(건축)'!W84</f>
        <v>0</v>
      </c>
      <c r="W41">
        <f>C41*'내역서(건축)'!X84</f>
        <v>0</v>
      </c>
      <c r="X41">
        <f>C41*'내역서(건축)'!Y84</f>
        <v>0</v>
      </c>
      <c r="Y41">
        <f>C41*'내역서(건축)'!Z84</f>
        <v>0</v>
      </c>
      <c r="Z41">
        <f>C41*'내역서(건축)'!AA84</f>
        <v>0</v>
      </c>
      <c r="AA41">
        <f>C41*'내역서(건축)'!AB84</f>
        <v>0</v>
      </c>
      <c r="AB41">
        <f>C41*'내역서(건축)'!AC84</f>
        <v>0</v>
      </c>
      <c r="AC41">
        <f>C41*'내역서(건축)'!AD84</f>
        <v>0</v>
      </c>
      <c r="AD41">
        <f>C41*'내역서(건축)'!AE84</f>
        <v>0</v>
      </c>
      <c r="AE41">
        <f>C41*'내역서(건축)'!AF84</f>
        <v>0</v>
      </c>
      <c r="AF41">
        <f>C41*'내역서(건축)'!AG84</f>
        <v>0</v>
      </c>
      <c r="AG41">
        <f>C41*'내역서(건축)'!AH84</f>
        <v>0</v>
      </c>
      <c r="AH41">
        <f>C41*'내역서(건축)'!AI84</f>
        <v>0</v>
      </c>
      <c r="AI41">
        <f>C41*'내역서(건축)'!AJ84</f>
        <v>0</v>
      </c>
      <c r="AJ41">
        <f>C41*'내역서(건축)'!AK84</f>
        <v>0</v>
      </c>
      <c r="AK41">
        <f>C41*'내역서(건축)'!AL84</f>
        <v>0</v>
      </c>
      <c r="AL41">
        <f>C41*'내역서(건축)'!AM84</f>
        <v>0</v>
      </c>
      <c r="AM41">
        <f>C41*'내역서(건축)'!AN84</f>
        <v>0</v>
      </c>
      <c r="AN41">
        <f>C41*'내역서(건축)'!AO84</f>
        <v>0</v>
      </c>
      <c r="AO41">
        <f>C41*'내역서(건축)'!AP84</f>
        <v>0</v>
      </c>
      <c r="AP41">
        <f>C41*'내역서(건축)'!AQ84</f>
        <v>0</v>
      </c>
      <c r="AQ41">
        <f>C41*'내역서(건축)'!AR84</f>
        <v>0</v>
      </c>
      <c r="AR41">
        <f>C41*'내역서(건축)'!AS84</f>
        <v>0</v>
      </c>
      <c r="AS41">
        <f>C41*'내역서(건축)'!AT84</f>
        <v>0</v>
      </c>
      <c r="AT41">
        <f>C41*'내역서(건축)'!AU84</f>
        <v>0</v>
      </c>
      <c r="AU41">
        <f>C41*'내역서(건축)'!AV84</f>
        <v>0</v>
      </c>
    </row>
    <row r="42" spans="1:50" ht="22.9" customHeight="1">
      <c r="A42" s="6" t="s">
        <v>297</v>
      </c>
      <c r="B42" s="7" t="s">
        <v>89</v>
      </c>
      <c r="C42" s="14">
        <v>1</v>
      </c>
      <c r="D42" s="8">
        <f>'내역서(건축)'!F100</f>
        <v>0</v>
      </c>
      <c r="E42" s="8">
        <f t="shared" si="2"/>
        <v>0</v>
      </c>
      <c r="F42" s="8">
        <f>'내역서(건축)'!H100</f>
        <v>0</v>
      </c>
      <c r="G42" s="8">
        <f t="shared" si="3"/>
        <v>0</v>
      </c>
      <c r="H42" s="8">
        <f>'내역서(건축)'!J100</f>
        <v>0</v>
      </c>
      <c r="I42" s="8">
        <f t="shared" si="4"/>
        <v>0</v>
      </c>
      <c r="J42" s="8">
        <f t="shared" si="5"/>
        <v>0</v>
      </c>
      <c r="K42" s="8">
        <f t="shared" si="6"/>
        <v>0</v>
      </c>
      <c r="L42" s="9"/>
      <c r="P42">
        <v>1</v>
      </c>
      <c r="Q42">
        <f>C42*'내역서(건축)'!R100</f>
        <v>0</v>
      </c>
      <c r="R42">
        <f>C42*'내역서(건축)'!S100</f>
        <v>0</v>
      </c>
      <c r="S42">
        <f>C42*'내역서(건축)'!T100</f>
        <v>0</v>
      </c>
      <c r="T42">
        <f>C42*'내역서(건축)'!U100</f>
        <v>0</v>
      </c>
      <c r="U42">
        <f>C42*'내역서(건축)'!V100</f>
        <v>0</v>
      </c>
      <c r="V42">
        <f>C42*'내역서(건축)'!W100</f>
        <v>0</v>
      </c>
      <c r="W42">
        <f>C42*'내역서(건축)'!X100</f>
        <v>0</v>
      </c>
      <c r="X42">
        <f>C42*'내역서(건축)'!Y100</f>
        <v>0</v>
      </c>
      <c r="Y42">
        <f>C42*'내역서(건축)'!Z100</f>
        <v>0</v>
      </c>
      <c r="Z42">
        <f>C42*'내역서(건축)'!AA100</f>
        <v>0</v>
      </c>
      <c r="AA42">
        <f>C42*'내역서(건축)'!AB100</f>
        <v>0</v>
      </c>
      <c r="AB42">
        <f>C42*'내역서(건축)'!AC100</f>
        <v>0</v>
      </c>
      <c r="AC42">
        <f>C42*'내역서(건축)'!AD100</f>
        <v>0</v>
      </c>
      <c r="AD42">
        <f>C42*'내역서(건축)'!AE100</f>
        <v>0</v>
      </c>
      <c r="AE42">
        <f>C42*'내역서(건축)'!AF100</f>
        <v>0</v>
      </c>
      <c r="AF42">
        <f>C42*'내역서(건축)'!AG100</f>
        <v>0</v>
      </c>
      <c r="AG42">
        <f>C42*'내역서(건축)'!AH100</f>
        <v>0</v>
      </c>
      <c r="AH42">
        <f>C42*'내역서(건축)'!AI100</f>
        <v>0</v>
      </c>
      <c r="AI42">
        <f>C42*'내역서(건축)'!AJ100</f>
        <v>0</v>
      </c>
      <c r="AJ42">
        <f>C42*'내역서(건축)'!AK100</f>
        <v>0</v>
      </c>
      <c r="AK42">
        <f>C42*'내역서(건축)'!AL100</f>
        <v>0</v>
      </c>
      <c r="AL42">
        <f>C42*'내역서(건축)'!AM100</f>
        <v>0</v>
      </c>
      <c r="AM42">
        <f>C42*'내역서(건축)'!AN100</f>
        <v>0</v>
      </c>
      <c r="AN42">
        <f>C42*'내역서(건축)'!AO100</f>
        <v>0</v>
      </c>
      <c r="AO42">
        <f>C42*'내역서(건축)'!AP100</f>
        <v>0</v>
      </c>
      <c r="AP42">
        <f>C42*'내역서(건축)'!AQ100</f>
        <v>0</v>
      </c>
      <c r="AQ42">
        <f>C42*'내역서(건축)'!AR100</f>
        <v>0</v>
      </c>
      <c r="AR42">
        <f>C42*'내역서(건축)'!AS100</f>
        <v>0</v>
      </c>
      <c r="AS42">
        <f>C42*'내역서(건축)'!AT100</f>
        <v>0</v>
      </c>
      <c r="AT42">
        <f>C42*'내역서(건축)'!AU100</f>
        <v>0</v>
      </c>
      <c r="AU42">
        <f>C42*'내역서(건축)'!AV100</f>
        <v>0</v>
      </c>
    </row>
    <row r="43" spans="1:50" ht="22.9" customHeight="1">
      <c r="A43" s="6" t="s">
        <v>298</v>
      </c>
      <c r="B43" s="7" t="s">
        <v>89</v>
      </c>
      <c r="C43" s="14">
        <v>1</v>
      </c>
      <c r="D43" s="8">
        <f>'내역서(건축)'!F116</f>
        <v>0</v>
      </c>
      <c r="E43" s="8">
        <f t="shared" si="2"/>
        <v>0</v>
      </c>
      <c r="F43" s="8">
        <f>'내역서(건축)'!H116</f>
        <v>0</v>
      </c>
      <c r="G43" s="8">
        <f t="shared" si="3"/>
        <v>0</v>
      </c>
      <c r="H43" s="8">
        <f>'내역서(건축)'!J116</f>
        <v>0</v>
      </c>
      <c r="I43" s="8">
        <f t="shared" si="4"/>
        <v>0</v>
      </c>
      <c r="J43" s="8">
        <f t="shared" si="5"/>
        <v>0</v>
      </c>
      <c r="K43" s="8">
        <f t="shared" si="6"/>
        <v>0</v>
      </c>
      <c r="L43" s="9"/>
      <c r="P43">
        <v>1</v>
      </c>
      <c r="Q43">
        <f>C43*'내역서(건축)'!R116</f>
        <v>0</v>
      </c>
      <c r="R43">
        <f>C43*'내역서(건축)'!S116</f>
        <v>0</v>
      </c>
      <c r="S43">
        <f>C43*'내역서(건축)'!T116</f>
        <v>0</v>
      </c>
      <c r="T43">
        <f>C43*'내역서(건축)'!U116</f>
        <v>0</v>
      </c>
      <c r="U43">
        <f>C43*'내역서(건축)'!V116</f>
        <v>0</v>
      </c>
      <c r="V43">
        <f>C43*'내역서(건축)'!W116</f>
        <v>0</v>
      </c>
      <c r="W43">
        <f>C43*'내역서(건축)'!X116</f>
        <v>0</v>
      </c>
      <c r="X43">
        <f>C43*'내역서(건축)'!Y116</f>
        <v>0</v>
      </c>
      <c r="Y43">
        <f>C43*'내역서(건축)'!Z116</f>
        <v>0</v>
      </c>
      <c r="Z43">
        <f>C43*'내역서(건축)'!AA116</f>
        <v>0</v>
      </c>
      <c r="AA43">
        <f>C43*'내역서(건축)'!AB116</f>
        <v>0</v>
      </c>
      <c r="AB43">
        <f>C43*'내역서(건축)'!AC116</f>
        <v>0</v>
      </c>
      <c r="AC43">
        <f>C43*'내역서(건축)'!AD116</f>
        <v>0</v>
      </c>
      <c r="AD43">
        <f>C43*'내역서(건축)'!AE116</f>
        <v>0</v>
      </c>
      <c r="AE43">
        <f>C43*'내역서(건축)'!AF116</f>
        <v>0</v>
      </c>
      <c r="AF43">
        <f>C43*'내역서(건축)'!AG116</f>
        <v>0</v>
      </c>
      <c r="AG43">
        <f>C43*'내역서(건축)'!AH116</f>
        <v>0</v>
      </c>
      <c r="AH43">
        <f>C43*'내역서(건축)'!AI116</f>
        <v>0</v>
      </c>
      <c r="AI43">
        <f>C43*'내역서(건축)'!AJ116</f>
        <v>0</v>
      </c>
      <c r="AJ43">
        <f>C43*'내역서(건축)'!AK116</f>
        <v>0</v>
      </c>
      <c r="AK43">
        <f>C43*'내역서(건축)'!AL116</f>
        <v>0</v>
      </c>
      <c r="AL43">
        <f>C43*'내역서(건축)'!AM116</f>
        <v>0</v>
      </c>
      <c r="AM43">
        <f>C43*'내역서(건축)'!AN116</f>
        <v>0</v>
      </c>
      <c r="AN43">
        <f>C43*'내역서(건축)'!AO116</f>
        <v>0</v>
      </c>
      <c r="AO43">
        <f>C43*'내역서(건축)'!AP116</f>
        <v>0</v>
      </c>
      <c r="AP43">
        <f>C43*'내역서(건축)'!AQ116</f>
        <v>0</v>
      </c>
      <c r="AQ43">
        <f>C43*'내역서(건축)'!AR116</f>
        <v>0</v>
      </c>
      <c r="AR43">
        <f>C43*'내역서(건축)'!AS116</f>
        <v>0</v>
      </c>
      <c r="AS43">
        <f>C43*'내역서(건축)'!AT116</f>
        <v>0</v>
      </c>
      <c r="AT43">
        <f>C43*'내역서(건축)'!AU116</f>
        <v>0</v>
      </c>
      <c r="AU43">
        <f>C43*'내역서(건축)'!AV116</f>
        <v>0</v>
      </c>
    </row>
    <row r="44" spans="1:50" ht="22.9" customHeight="1">
      <c r="A44" s="6" t="s">
        <v>299</v>
      </c>
      <c r="B44" s="7" t="s">
        <v>89</v>
      </c>
      <c r="C44" s="14">
        <v>1</v>
      </c>
      <c r="D44" s="8">
        <f>'내역서(건축)'!F148</f>
        <v>0</v>
      </c>
      <c r="E44" s="8">
        <f t="shared" si="2"/>
        <v>0</v>
      </c>
      <c r="F44" s="8">
        <f>'내역서(건축)'!H148</f>
        <v>0</v>
      </c>
      <c r="G44" s="8">
        <f t="shared" si="3"/>
        <v>0</v>
      </c>
      <c r="H44" s="8">
        <f>'내역서(건축)'!J148</f>
        <v>0</v>
      </c>
      <c r="I44" s="8">
        <f t="shared" si="4"/>
        <v>0</v>
      </c>
      <c r="J44" s="8">
        <f t="shared" si="5"/>
        <v>0</v>
      </c>
      <c r="K44" s="8">
        <f t="shared" si="6"/>
        <v>0</v>
      </c>
      <c r="L44" s="9"/>
      <c r="P44">
        <v>1</v>
      </c>
      <c r="Q44">
        <f>C44*'내역서(건축)'!R148</f>
        <v>0</v>
      </c>
      <c r="R44">
        <f>C44*'내역서(건축)'!S148</f>
        <v>0</v>
      </c>
      <c r="S44">
        <f>C44*'내역서(건축)'!T148</f>
        <v>0</v>
      </c>
      <c r="T44">
        <f>C44*'내역서(건축)'!U148</f>
        <v>0</v>
      </c>
      <c r="U44">
        <f>C44*'내역서(건축)'!V148</f>
        <v>0</v>
      </c>
      <c r="V44">
        <f>C44*'내역서(건축)'!W148</f>
        <v>0</v>
      </c>
      <c r="W44">
        <f>C44*'내역서(건축)'!X148</f>
        <v>0</v>
      </c>
      <c r="X44">
        <f>C44*'내역서(건축)'!Y148</f>
        <v>0</v>
      </c>
      <c r="Y44">
        <f>C44*'내역서(건축)'!Z148</f>
        <v>0</v>
      </c>
      <c r="Z44">
        <f>C44*'내역서(건축)'!AA148</f>
        <v>0</v>
      </c>
      <c r="AA44">
        <f>C44*'내역서(건축)'!AB148</f>
        <v>0</v>
      </c>
      <c r="AB44">
        <f>C44*'내역서(건축)'!AC148</f>
        <v>0</v>
      </c>
      <c r="AC44">
        <f>C44*'내역서(건축)'!AD148</f>
        <v>0</v>
      </c>
      <c r="AD44">
        <f>C44*'내역서(건축)'!AE148</f>
        <v>0</v>
      </c>
      <c r="AE44">
        <f>C44*'내역서(건축)'!AF148</f>
        <v>0</v>
      </c>
      <c r="AF44">
        <f>C44*'내역서(건축)'!AG148</f>
        <v>0</v>
      </c>
      <c r="AG44">
        <f>C44*'내역서(건축)'!AH148</f>
        <v>0</v>
      </c>
      <c r="AH44">
        <f>C44*'내역서(건축)'!AI148</f>
        <v>0</v>
      </c>
      <c r="AI44">
        <f>C44*'내역서(건축)'!AJ148</f>
        <v>0</v>
      </c>
      <c r="AJ44">
        <f>C44*'내역서(건축)'!AK148</f>
        <v>0</v>
      </c>
      <c r="AK44">
        <f>C44*'내역서(건축)'!AL148</f>
        <v>0</v>
      </c>
      <c r="AL44">
        <f>C44*'내역서(건축)'!AM148</f>
        <v>0</v>
      </c>
      <c r="AM44">
        <f>C44*'내역서(건축)'!AN148</f>
        <v>0</v>
      </c>
      <c r="AN44">
        <f>C44*'내역서(건축)'!AO148</f>
        <v>0</v>
      </c>
      <c r="AO44">
        <f>C44*'내역서(건축)'!AP148</f>
        <v>0</v>
      </c>
      <c r="AP44">
        <f>C44*'내역서(건축)'!AQ148</f>
        <v>0</v>
      </c>
      <c r="AQ44">
        <f>C44*'내역서(건축)'!AR148</f>
        <v>0</v>
      </c>
      <c r="AR44">
        <f>C44*'내역서(건축)'!AS148</f>
        <v>0</v>
      </c>
      <c r="AS44">
        <f>C44*'내역서(건축)'!AT148</f>
        <v>0</v>
      </c>
      <c r="AT44">
        <f>C44*'내역서(건축)'!AU148</f>
        <v>0</v>
      </c>
      <c r="AU44">
        <f>C44*'내역서(건축)'!AV148</f>
        <v>0</v>
      </c>
    </row>
    <row r="45" spans="1:50" ht="22.9" customHeight="1">
      <c r="A45" s="6" t="s">
        <v>300</v>
      </c>
      <c r="B45" s="7" t="s">
        <v>89</v>
      </c>
      <c r="C45" s="14">
        <v>1</v>
      </c>
      <c r="D45" s="8">
        <f>'내역서(건축)'!F164</f>
        <v>0</v>
      </c>
      <c r="E45" s="8">
        <f t="shared" si="2"/>
        <v>0</v>
      </c>
      <c r="F45" s="8">
        <f>'내역서(건축)'!H164</f>
        <v>0</v>
      </c>
      <c r="G45" s="8">
        <f t="shared" si="3"/>
        <v>0</v>
      </c>
      <c r="H45" s="8">
        <f>'내역서(건축)'!J164</f>
        <v>0</v>
      </c>
      <c r="I45" s="8">
        <f t="shared" si="4"/>
        <v>0</v>
      </c>
      <c r="J45" s="8">
        <f t="shared" si="5"/>
        <v>0</v>
      </c>
      <c r="K45" s="8">
        <f t="shared" si="6"/>
        <v>0</v>
      </c>
      <c r="L45" s="9"/>
      <c r="P45">
        <v>1</v>
      </c>
      <c r="Q45">
        <f>C45*'내역서(건축)'!R164</f>
        <v>0</v>
      </c>
      <c r="R45">
        <f>C45*'내역서(건축)'!S164</f>
        <v>0</v>
      </c>
      <c r="S45">
        <f>C45*'내역서(건축)'!T164</f>
        <v>0</v>
      </c>
      <c r="T45">
        <f>C45*'내역서(건축)'!U164</f>
        <v>0</v>
      </c>
      <c r="U45">
        <f>C45*'내역서(건축)'!V164</f>
        <v>0</v>
      </c>
      <c r="V45">
        <f>C45*'내역서(건축)'!W164</f>
        <v>0</v>
      </c>
      <c r="W45">
        <f>C45*'내역서(건축)'!X164</f>
        <v>0</v>
      </c>
      <c r="X45">
        <f>C45*'내역서(건축)'!Y164</f>
        <v>0</v>
      </c>
      <c r="Y45">
        <f>C45*'내역서(건축)'!Z164</f>
        <v>0</v>
      </c>
      <c r="Z45">
        <f>C45*'내역서(건축)'!AA164</f>
        <v>0</v>
      </c>
      <c r="AA45">
        <f>C45*'내역서(건축)'!AB164</f>
        <v>0</v>
      </c>
      <c r="AB45">
        <f>C45*'내역서(건축)'!AC164</f>
        <v>0</v>
      </c>
      <c r="AC45">
        <f>C45*'내역서(건축)'!AD164</f>
        <v>0</v>
      </c>
      <c r="AD45">
        <f>C45*'내역서(건축)'!AE164</f>
        <v>0</v>
      </c>
      <c r="AE45">
        <f>C45*'내역서(건축)'!AF164</f>
        <v>0</v>
      </c>
      <c r="AF45">
        <f>C45*'내역서(건축)'!AG164</f>
        <v>0</v>
      </c>
      <c r="AG45">
        <f>C45*'내역서(건축)'!AH164</f>
        <v>0</v>
      </c>
      <c r="AH45">
        <f>C45*'내역서(건축)'!AI164</f>
        <v>0</v>
      </c>
      <c r="AI45">
        <f>C45*'내역서(건축)'!AJ164</f>
        <v>0</v>
      </c>
      <c r="AJ45">
        <f>C45*'내역서(건축)'!AK164</f>
        <v>0</v>
      </c>
      <c r="AK45">
        <f>C45*'내역서(건축)'!AL164</f>
        <v>0</v>
      </c>
      <c r="AL45">
        <f>C45*'내역서(건축)'!AM164</f>
        <v>0</v>
      </c>
      <c r="AM45">
        <f>C45*'내역서(건축)'!AN164</f>
        <v>0</v>
      </c>
      <c r="AN45">
        <f>C45*'내역서(건축)'!AO164</f>
        <v>0</v>
      </c>
      <c r="AO45">
        <f>C45*'내역서(건축)'!AP164</f>
        <v>0</v>
      </c>
      <c r="AP45">
        <f>C45*'내역서(건축)'!AQ164</f>
        <v>0</v>
      </c>
      <c r="AQ45">
        <f>C45*'내역서(건축)'!AR164</f>
        <v>0</v>
      </c>
      <c r="AR45">
        <f>C45*'내역서(건축)'!AS164</f>
        <v>0</v>
      </c>
      <c r="AS45">
        <f>C45*'내역서(건축)'!AT164</f>
        <v>0</v>
      </c>
      <c r="AT45">
        <f>C45*'내역서(건축)'!AU164</f>
        <v>0</v>
      </c>
      <c r="AU45">
        <f>C45*'내역서(건축)'!AV164</f>
        <v>0</v>
      </c>
    </row>
    <row r="46" spans="1:50" ht="22.9" customHeight="1">
      <c r="A46" s="6" t="s">
        <v>301</v>
      </c>
      <c r="B46" s="7" t="s">
        <v>89</v>
      </c>
      <c r="C46" s="14">
        <v>1</v>
      </c>
      <c r="D46" s="8">
        <f>'내역서(건축)'!F180</f>
        <v>0</v>
      </c>
      <c r="E46" s="8">
        <f t="shared" si="2"/>
        <v>0</v>
      </c>
      <c r="F46" s="8">
        <f>'내역서(건축)'!H180</f>
        <v>0</v>
      </c>
      <c r="G46" s="8">
        <f t="shared" si="3"/>
        <v>0</v>
      </c>
      <c r="H46" s="8">
        <f>'내역서(건축)'!J180</f>
        <v>0</v>
      </c>
      <c r="I46" s="8">
        <f t="shared" si="4"/>
        <v>0</v>
      </c>
      <c r="J46" s="8">
        <f t="shared" si="5"/>
        <v>0</v>
      </c>
      <c r="K46" s="8">
        <f t="shared" si="6"/>
        <v>0</v>
      </c>
      <c r="L46" s="9"/>
      <c r="P46">
        <v>1</v>
      </c>
      <c r="Q46">
        <f>C46*'내역서(건축)'!R180</f>
        <v>0</v>
      </c>
      <c r="R46">
        <f>C46*'내역서(건축)'!S180</f>
        <v>0</v>
      </c>
      <c r="S46">
        <f>C46*'내역서(건축)'!T180</f>
        <v>0</v>
      </c>
      <c r="T46">
        <f>C46*'내역서(건축)'!U180</f>
        <v>0</v>
      </c>
      <c r="U46">
        <f>C46*'내역서(건축)'!V180</f>
        <v>0</v>
      </c>
      <c r="V46">
        <f>C46*'내역서(건축)'!W180</f>
        <v>0</v>
      </c>
      <c r="W46">
        <f>C46*'내역서(건축)'!X180</f>
        <v>0</v>
      </c>
      <c r="X46">
        <f>C46*'내역서(건축)'!Y180</f>
        <v>0</v>
      </c>
      <c r="Y46">
        <f>C46*'내역서(건축)'!Z180</f>
        <v>0</v>
      </c>
      <c r="Z46">
        <f>C46*'내역서(건축)'!AA180</f>
        <v>0</v>
      </c>
      <c r="AA46">
        <f>C46*'내역서(건축)'!AB180</f>
        <v>0</v>
      </c>
      <c r="AB46">
        <f>C46*'내역서(건축)'!AC180</f>
        <v>0</v>
      </c>
      <c r="AC46">
        <f>C46*'내역서(건축)'!AD180</f>
        <v>0</v>
      </c>
      <c r="AD46">
        <f>C46*'내역서(건축)'!AE180</f>
        <v>0</v>
      </c>
      <c r="AE46">
        <f>C46*'내역서(건축)'!AF180</f>
        <v>0</v>
      </c>
      <c r="AF46">
        <f>C46*'내역서(건축)'!AG180</f>
        <v>0</v>
      </c>
      <c r="AG46">
        <f>C46*'내역서(건축)'!AH180</f>
        <v>0</v>
      </c>
      <c r="AH46">
        <f>C46*'내역서(건축)'!AI180</f>
        <v>0</v>
      </c>
      <c r="AI46">
        <f>C46*'내역서(건축)'!AJ180</f>
        <v>0</v>
      </c>
      <c r="AJ46">
        <f>C46*'내역서(건축)'!AK180</f>
        <v>0</v>
      </c>
      <c r="AK46">
        <f>C46*'내역서(건축)'!AL180</f>
        <v>0</v>
      </c>
      <c r="AL46">
        <f>C46*'내역서(건축)'!AM180</f>
        <v>0</v>
      </c>
      <c r="AM46">
        <f>C46*'내역서(건축)'!AN180</f>
        <v>0</v>
      </c>
      <c r="AN46">
        <f>C46*'내역서(건축)'!AO180</f>
        <v>0</v>
      </c>
      <c r="AO46">
        <f>C46*'내역서(건축)'!AP180</f>
        <v>0</v>
      </c>
      <c r="AP46">
        <f>C46*'내역서(건축)'!AQ180</f>
        <v>0</v>
      </c>
      <c r="AQ46">
        <f>C46*'내역서(건축)'!AR180</f>
        <v>0</v>
      </c>
      <c r="AR46">
        <f>C46*'내역서(건축)'!AS180</f>
        <v>0</v>
      </c>
      <c r="AS46">
        <f>C46*'내역서(건축)'!AT180</f>
        <v>0</v>
      </c>
      <c r="AT46">
        <f>C46*'내역서(건축)'!AU180</f>
        <v>0</v>
      </c>
      <c r="AU46">
        <f>C46*'내역서(건축)'!AV180</f>
        <v>0</v>
      </c>
    </row>
    <row r="47" spans="1:50" ht="22.9" customHeight="1">
      <c r="A47" s="6" t="s">
        <v>302</v>
      </c>
      <c r="B47" s="7" t="s">
        <v>89</v>
      </c>
      <c r="C47" s="14">
        <v>1</v>
      </c>
      <c r="D47" s="8">
        <f>'내역서(건축)'!F196</f>
        <v>0</v>
      </c>
      <c r="E47" s="8">
        <f t="shared" si="2"/>
        <v>0</v>
      </c>
      <c r="F47" s="8">
        <f>'내역서(건축)'!H196</f>
        <v>0</v>
      </c>
      <c r="G47" s="8">
        <f t="shared" si="3"/>
        <v>0</v>
      </c>
      <c r="H47" s="8">
        <f>'내역서(건축)'!J196</f>
        <v>0</v>
      </c>
      <c r="I47" s="8">
        <f t="shared" si="4"/>
        <v>0</v>
      </c>
      <c r="J47" s="8">
        <f t="shared" si="5"/>
        <v>0</v>
      </c>
      <c r="K47" s="8">
        <f t="shared" si="6"/>
        <v>0</v>
      </c>
      <c r="L47" s="9"/>
      <c r="P47">
        <v>1</v>
      </c>
      <c r="Q47">
        <f>C47*'내역서(건축)'!R196</f>
        <v>0</v>
      </c>
      <c r="R47">
        <f>C47*'내역서(건축)'!S196</f>
        <v>0</v>
      </c>
      <c r="S47">
        <f>C47*'내역서(건축)'!T196</f>
        <v>0</v>
      </c>
      <c r="T47">
        <f>C47*'내역서(건축)'!U196</f>
        <v>0</v>
      </c>
      <c r="U47">
        <f>C47*'내역서(건축)'!V196</f>
        <v>0</v>
      </c>
      <c r="V47">
        <f>C47*'내역서(건축)'!W196</f>
        <v>0</v>
      </c>
      <c r="W47">
        <f>C47*'내역서(건축)'!X196</f>
        <v>0</v>
      </c>
      <c r="X47">
        <f>C47*'내역서(건축)'!Y196</f>
        <v>0</v>
      </c>
      <c r="Y47">
        <f>C47*'내역서(건축)'!Z196</f>
        <v>0</v>
      </c>
      <c r="Z47">
        <f>C47*'내역서(건축)'!AA196</f>
        <v>0</v>
      </c>
      <c r="AA47">
        <f>C47*'내역서(건축)'!AB196</f>
        <v>0</v>
      </c>
      <c r="AB47">
        <f>C47*'내역서(건축)'!AC196</f>
        <v>0</v>
      </c>
      <c r="AC47">
        <f>C47*'내역서(건축)'!AD196</f>
        <v>0</v>
      </c>
      <c r="AD47">
        <f>C47*'내역서(건축)'!AE196</f>
        <v>0</v>
      </c>
      <c r="AE47">
        <f>C47*'내역서(건축)'!AF196</f>
        <v>0</v>
      </c>
      <c r="AF47">
        <f>C47*'내역서(건축)'!AG196</f>
        <v>0</v>
      </c>
      <c r="AG47">
        <f>C47*'내역서(건축)'!AH196</f>
        <v>0</v>
      </c>
      <c r="AH47">
        <f>C47*'내역서(건축)'!AI196</f>
        <v>0</v>
      </c>
      <c r="AI47">
        <f>C47*'내역서(건축)'!AJ196</f>
        <v>0</v>
      </c>
      <c r="AJ47">
        <f>C47*'내역서(건축)'!AK196</f>
        <v>0</v>
      </c>
      <c r="AK47">
        <f>C47*'내역서(건축)'!AL196</f>
        <v>0</v>
      </c>
      <c r="AL47">
        <f>C47*'내역서(건축)'!AM196</f>
        <v>0</v>
      </c>
      <c r="AM47">
        <f>C47*'내역서(건축)'!AN196</f>
        <v>0</v>
      </c>
      <c r="AN47">
        <f>C47*'내역서(건축)'!AO196</f>
        <v>0</v>
      </c>
      <c r="AO47">
        <f>C47*'내역서(건축)'!AP196</f>
        <v>0</v>
      </c>
      <c r="AP47">
        <f>C47*'내역서(건축)'!AQ196</f>
        <v>0</v>
      </c>
      <c r="AQ47">
        <f>C47*'내역서(건축)'!AR196</f>
        <v>0</v>
      </c>
      <c r="AR47">
        <f>C47*'내역서(건축)'!AS196</f>
        <v>0</v>
      </c>
      <c r="AS47">
        <f>C47*'내역서(건축)'!AT196</f>
        <v>0</v>
      </c>
      <c r="AT47">
        <f>C47*'내역서(건축)'!AU196</f>
        <v>0</v>
      </c>
      <c r="AU47">
        <f>C47*'내역서(건축)'!AV196</f>
        <v>0</v>
      </c>
    </row>
    <row r="48" spans="1:50" ht="22.9" customHeight="1">
      <c r="A48" s="6" t="s">
        <v>303</v>
      </c>
      <c r="B48" s="7" t="s">
        <v>89</v>
      </c>
      <c r="C48" s="14">
        <v>1</v>
      </c>
      <c r="D48" s="8">
        <f>'내역서(건축)'!F228</f>
        <v>0</v>
      </c>
      <c r="E48" s="8">
        <f t="shared" si="2"/>
        <v>0</v>
      </c>
      <c r="F48" s="8">
        <f>'내역서(건축)'!H228</f>
        <v>0</v>
      </c>
      <c r="G48" s="8">
        <f t="shared" si="3"/>
        <v>0</v>
      </c>
      <c r="H48" s="8">
        <f>'내역서(건축)'!J228</f>
        <v>0</v>
      </c>
      <c r="I48" s="8">
        <f t="shared" si="4"/>
        <v>0</v>
      </c>
      <c r="J48" s="8">
        <f t="shared" si="5"/>
        <v>0</v>
      </c>
      <c r="K48" s="8">
        <f t="shared" si="6"/>
        <v>0</v>
      </c>
      <c r="L48" s="6" t="s">
        <v>314</v>
      </c>
      <c r="Q48">
        <f>C48*'내역서(건축)'!R228</f>
        <v>0</v>
      </c>
      <c r="R48">
        <f>C48*'내역서(건축)'!S228</f>
        <v>0</v>
      </c>
      <c r="S48">
        <f>C48*'내역서(건축)'!T228</f>
        <v>0</v>
      </c>
      <c r="T48">
        <f>C48*'내역서(건축)'!U228</f>
        <v>0</v>
      </c>
      <c r="U48">
        <f>C48*'내역서(건축)'!V228</f>
        <v>0</v>
      </c>
      <c r="V48">
        <f>C48*'내역서(건축)'!W228</f>
        <v>0</v>
      </c>
      <c r="W48">
        <f>C48*'내역서(건축)'!X228</f>
        <v>0</v>
      </c>
      <c r="X48">
        <f>C48*'내역서(건축)'!Y228</f>
        <v>0</v>
      </c>
      <c r="Y48">
        <f>C48*'내역서(건축)'!Z228</f>
        <v>0</v>
      </c>
      <c r="Z48">
        <f>C48*'내역서(건축)'!AA228</f>
        <v>0</v>
      </c>
      <c r="AA48">
        <f>C48*'내역서(건축)'!AB228</f>
        <v>0</v>
      </c>
      <c r="AB48">
        <f>C48*'내역서(건축)'!AC228</f>
        <v>0</v>
      </c>
      <c r="AC48">
        <f>C48*'내역서(건축)'!AD228</f>
        <v>0</v>
      </c>
      <c r="AD48">
        <f>C48*'내역서(건축)'!AE228</f>
        <v>0</v>
      </c>
      <c r="AE48">
        <f>C48*'내역서(건축)'!AF228</f>
        <v>0</v>
      </c>
      <c r="AF48">
        <f>C48*'내역서(건축)'!AG228</f>
        <v>0</v>
      </c>
      <c r="AG48">
        <f>C48*'내역서(건축)'!AH228</f>
        <v>0</v>
      </c>
      <c r="AH48">
        <f>C48*'내역서(건축)'!AI228</f>
        <v>0</v>
      </c>
      <c r="AI48">
        <f>C48*'내역서(건축)'!AJ228</f>
        <v>0</v>
      </c>
      <c r="AJ48">
        <f>C48*'내역서(건축)'!AK228</f>
        <v>0</v>
      </c>
      <c r="AK48">
        <f>C48*'내역서(건축)'!AL228</f>
        <v>0</v>
      </c>
      <c r="AL48">
        <f>C48*'내역서(건축)'!AM228</f>
        <v>0</v>
      </c>
      <c r="AM48">
        <f>C48*'내역서(건축)'!AN228</f>
        <v>0</v>
      </c>
      <c r="AN48">
        <f>C48*'내역서(건축)'!AO228</f>
        <v>0</v>
      </c>
      <c r="AO48">
        <f>C48*'내역서(건축)'!AP228</f>
        <v>0</v>
      </c>
      <c r="AP48">
        <f>C48*'내역서(건축)'!AQ228</f>
        <v>0</v>
      </c>
      <c r="AQ48">
        <f>C48*'내역서(건축)'!AR228</f>
        <v>0</v>
      </c>
      <c r="AR48">
        <f>C48*'내역서(건축)'!AS228</f>
        <v>0</v>
      </c>
      <c r="AS48">
        <f>C48*'내역서(건축)'!AT228</f>
        <v>0</v>
      </c>
      <c r="AT48">
        <f>C48*'내역서(건축)'!AU228</f>
        <v>0</v>
      </c>
      <c r="AU48">
        <f>C48*'내역서(건축)'!AV228</f>
        <v>0</v>
      </c>
    </row>
    <row r="49" spans="1:50" ht="22.9" customHeight="1">
      <c r="A49" s="9"/>
      <c r="B49" s="14"/>
      <c r="C49" s="14"/>
      <c r="D49" s="8"/>
      <c r="E49" s="8"/>
      <c r="F49" s="8"/>
      <c r="G49" s="8"/>
      <c r="H49" s="8"/>
      <c r="I49" s="8"/>
      <c r="J49" s="8"/>
      <c r="K49" s="8"/>
      <c r="L49" s="9"/>
    </row>
    <row r="50" spans="1:50" ht="22.9" customHeight="1">
      <c r="A50" s="9"/>
      <c r="B50" s="14"/>
      <c r="C50" s="14"/>
      <c r="D50" s="8"/>
      <c r="E50" s="8"/>
      <c r="F50" s="8"/>
      <c r="G50" s="8"/>
      <c r="H50" s="8"/>
      <c r="I50" s="8"/>
      <c r="J50" s="8"/>
      <c r="K50" s="8"/>
      <c r="L50" s="9"/>
    </row>
    <row r="51" spans="1:50" ht="22.9" customHeight="1">
      <c r="A51" s="9"/>
      <c r="B51" s="14"/>
      <c r="C51" s="14"/>
      <c r="D51" s="8"/>
      <c r="E51" s="8"/>
      <c r="F51" s="8"/>
      <c r="G51" s="8"/>
      <c r="H51" s="8"/>
      <c r="I51" s="8"/>
      <c r="J51" s="8"/>
      <c r="K51" s="8"/>
      <c r="L51" s="9"/>
    </row>
    <row r="52" spans="1:50" ht="22.9" customHeight="1">
      <c r="A52" s="10" t="s">
        <v>87</v>
      </c>
      <c r="B52" s="12"/>
      <c r="C52" s="12"/>
      <c r="D52" s="13"/>
      <c r="E52" s="13">
        <f>SUMIF(P38:P48, "1", E38:E48)</f>
        <v>0</v>
      </c>
      <c r="F52" s="13"/>
      <c r="G52" s="13">
        <f>SUMIF(P38:P48, "1", G38:G48)</f>
        <v>0</v>
      </c>
      <c r="H52" s="13"/>
      <c r="I52" s="13">
        <f>SUMIF(P38:P48, "1", I38:I48)</f>
        <v>0</v>
      </c>
      <c r="J52" s="13"/>
      <c r="K52" s="13">
        <f>E52+G52+I52</f>
        <v>0</v>
      </c>
      <c r="L52" s="11"/>
      <c r="Q52">
        <f t="shared" ref="Q52:AX52" si="7">SUM(Q38:Q48)</f>
        <v>0</v>
      </c>
      <c r="R52">
        <f t="shared" si="7"/>
        <v>0</v>
      </c>
      <c r="S52">
        <f t="shared" si="7"/>
        <v>0</v>
      </c>
      <c r="T52">
        <f t="shared" si="7"/>
        <v>0</v>
      </c>
      <c r="U52">
        <f t="shared" si="7"/>
        <v>0</v>
      </c>
      <c r="V52">
        <f t="shared" si="7"/>
        <v>0</v>
      </c>
      <c r="W52">
        <f t="shared" si="7"/>
        <v>0</v>
      </c>
      <c r="X52">
        <f t="shared" si="7"/>
        <v>0</v>
      </c>
      <c r="Y52">
        <f t="shared" si="7"/>
        <v>0</v>
      </c>
      <c r="Z52">
        <f t="shared" si="7"/>
        <v>0</v>
      </c>
      <c r="AA52">
        <f t="shared" si="7"/>
        <v>0</v>
      </c>
      <c r="AB52">
        <f t="shared" si="7"/>
        <v>0</v>
      </c>
      <c r="AC52">
        <f t="shared" si="7"/>
        <v>0</v>
      </c>
      <c r="AD52">
        <f t="shared" si="7"/>
        <v>0</v>
      </c>
      <c r="AE52">
        <f t="shared" si="7"/>
        <v>0</v>
      </c>
      <c r="AF52">
        <f t="shared" si="7"/>
        <v>0</v>
      </c>
      <c r="AG52">
        <f t="shared" si="7"/>
        <v>0</v>
      </c>
      <c r="AH52">
        <f t="shared" si="7"/>
        <v>0</v>
      </c>
      <c r="AI52">
        <f t="shared" si="7"/>
        <v>0</v>
      </c>
      <c r="AJ52">
        <f t="shared" si="7"/>
        <v>0</v>
      </c>
      <c r="AK52">
        <f t="shared" si="7"/>
        <v>0</v>
      </c>
      <c r="AL52">
        <f t="shared" si="7"/>
        <v>0</v>
      </c>
      <c r="AM52">
        <f t="shared" si="7"/>
        <v>0</v>
      </c>
      <c r="AN52">
        <f t="shared" si="7"/>
        <v>0</v>
      </c>
      <c r="AO52">
        <f t="shared" si="7"/>
        <v>0</v>
      </c>
      <c r="AP52">
        <f t="shared" si="7"/>
        <v>0</v>
      </c>
      <c r="AQ52">
        <f t="shared" si="7"/>
        <v>0</v>
      </c>
      <c r="AR52">
        <f t="shared" si="7"/>
        <v>0</v>
      </c>
      <c r="AS52">
        <f t="shared" si="7"/>
        <v>0</v>
      </c>
      <c r="AT52">
        <f t="shared" si="7"/>
        <v>0</v>
      </c>
      <c r="AU52">
        <f t="shared" si="7"/>
        <v>0</v>
      </c>
      <c r="AV52">
        <f t="shared" si="7"/>
        <v>0</v>
      </c>
      <c r="AW52">
        <f t="shared" si="7"/>
        <v>0</v>
      </c>
      <c r="AX52">
        <f t="shared" si="7"/>
        <v>0</v>
      </c>
    </row>
    <row r="53" spans="1:50" ht="22.9" customHeight="1">
      <c r="A53" s="6" t="s">
        <v>391</v>
      </c>
      <c r="B53" s="14"/>
      <c r="C53" s="14"/>
      <c r="D53" s="8"/>
      <c r="E53" s="8"/>
      <c r="F53" s="8"/>
      <c r="G53" s="8"/>
      <c r="H53" s="8"/>
      <c r="I53" s="8"/>
      <c r="J53" s="8"/>
      <c r="K53" s="8"/>
      <c r="L53" s="9"/>
    </row>
    <row r="54" spans="1:50" ht="22.9" customHeight="1">
      <c r="A54" s="6" t="s">
        <v>3</v>
      </c>
      <c r="B54" s="7" t="s">
        <v>89</v>
      </c>
      <c r="C54" s="14">
        <v>1</v>
      </c>
      <c r="D54" s="8">
        <f>E84</f>
        <v>0</v>
      </c>
      <c r="E54" s="8">
        <f>C54*D54</f>
        <v>0</v>
      </c>
      <c r="F54" s="8">
        <f>G84</f>
        <v>0</v>
      </c>
      <c r="G54" s="8">
        <f>C54*F54</f>
        <v>0</v>
      </c>
      <c r="H54" s="8">
        <f>I84</f>
        <v>0</v>
      </c>
      <c r="I54" s="8">
        <f>C54*H54</f>
        <v>0</v>
      </c>
      <c r="J54" s="8">
        <f>D54+F54+H54</f>
        <v>0</v>
      </c>
      <c r="K54" s="8">
        <f>E54+G54+I54</f>
        <v>0</v>
      </c>
      <c r="L54" s="9"/>
      <c r="P54">
        <v>1</v>
      </c>
      <c r="Q54">
        <f>C54*Q84</f>
        <v>0</v>
      </c>
      <c r="R54">
        <f>C54*R84</f>
        <v>0</v>
      </c>
      <c r="S54">
        <f>C54*S84</f>
        <v>0</v>
      </c>
      <c r="T54">
        <f>C54*T84</f>
        <v>0</v>
      </c>
      <c r="U54">
        <f>C54*U84</f>
        <v>0</v>
      </c>
      <c r="V54">
        <f>C54*V84</f>
        <v>0</v>
      </c>
      <c r="W54">
        <f>C54*W84</f>
        <v>0</v>
      </c>
      <c r="X54">
        <f>C54*X84</f>
        <v>0</v>
      </c>
      <c r="Y54">
        <f>C54*Y84</f>
        <v>0</v>
      </c>
      <c r="Z54">
        <f>C54*Z84</f>
        <v>0</v>
      </c>
      <c r="AA54">
        <f>C54*AA84</f>
        <v>0</v>
      </c>
      <c r="AB54">
        <f>C54*AB84</f>
        <v>0</v>
      </c>
      <c r="AC54">
        <f>C54*AC84</f>
        <v>0</v>
      </c>
      <c r="AD54">
        <f>C54*AD84</f>
        <v>0</v>
      </c>
      <c r="AE54">
        <f>C54*AE84</f>
        <v>0</v>
      </c>
      <c r="AF54">
        <f>C54*AF84</f>
        <v>0</v>
      </c>
      <c r="AG54">
        <f>C54*AG84</f>
        <v>0</v>
      </c>
      <c r="AH54">
        <f>C54*AH84</f>
        <v>0</v>
      </c>
      <c r="AI54">
        <f>C54*AI84</f>
        <v>0</v>
      </c>
      <c r="AJ54">
        <f>C54*AJ84</f>
        <v>0</v>
      </c>
      <c r="AK54">
        <f>C54*AK84</f>
        <v>0</v>
      </c>
      <c r="AL54">
        <f>C54*AL84</f>
        <v>0</v>
      </c>
      <c r="AM54">
        <f>C54*AM84</f>
        <v>0</v>
      </c>
      <c r="AN54">
        <f>C54*AN84</f>
        <v>0</v>
      </c>
      <c r="AO54">
        <f>C54*AO84</f>
        <v>0</v>
      </c>
      <c r="AP54">
        <f>C54*AP84</f>
        <v>0</v>
      </c>
      <c r="AQ54">
        <f>C54*AQ84</f>
        <v>0</v>
      </c>
      <c r="AR54">
        <f>C54*AR84</f>
        <v>0</v>
      </c>
      <c r="AS54">
        <f>C54*AS84</f>
        <v>0</v>
      </c>
      <c r="AT54">
        <f>C54*AT84</f>
        <v>0</v>
      </c>
      <c r="AU54">
        <f>C54*AU84</f>
        <v>0</v>
      </c>
    </row>
    <row r="55" spans="1:50" ht="22.9" customHeight="1">
      <c r="A55" s="9"/>
      <c r="B55" s="14"/>
      <c r="C55" s="14"/>
      <c r="D55" s="8"/>
      <c r="E55" s="8"/>
      <c r="F55" s="8"/>
      <c r="G55" s="8"/>
      <c r="H55" s="8"/>
      <c r="I55" s="8"/>
      <c r="J55" s="8"/>
      <c r="K55" s="8"/>
      <c r="L55" s="9"/>
    </row>
    <row r="56" spans="1:50" ht="22.9" customHeight="1">
      <c r="A56" s="9"/>
      <c r="B56" s="14"/>
      <c r="C56" s="14"/>
      <c r="D56" s="8"/>
      <c r="E56" s="8"/>
      <c r="F56" s="8"/>
      <c r="G56" s="8"/>
      <c r="H56" s="8"/>
      <c r="I56" s="8"/>
      <c r="J56" s="8"/>
      <c r="K56" s="8"/>
      <c r="L56" s="9"/>
    </row>
    <row r="57" spans="1:50" ht="22.9" customHeight="1">
      <c r="A57" s="9"/>
      <c r="B57" s="14"/>
      <c r="C57" s="14"/>
      <c r="D57" s="8"/>
      <c r="E57" s="8"/>
      <c r="F57" s="8"/>
      <c r="G57" s="8"/>
      <c r="H57" s="8"/>
      <c r="I57" s="8"/>
      <c r="J57" s="8"/>
      <c r="K57" s="8"/>
      <c r="L57" s="9"/>
    </row>
    <row r="58" spans="1:50" ht="22.9" customHeight="1">
      <c r="A58" s="9"/>
      <c r="B58" s="14"/>
      <c r="C58" s="14"/>
      <c r="D58" s="8"/>
      <c r="E58" s="8"/>
      <c r="F58" s="8"/>
      <c r="G58" s="8"/>
      <c r="H58" s="8"/>
      <c r="I58" s="8"/>
      <c r="J58" s="8"/>
      <c r="K58" s="8"/>
      <c r="L58" s="9"/>
    </row>
    <row r="59" spans="1:50" ht="22.9" customHeight="1">
      <c r="A59" s="9"/>
      <c r="B59" s="14"/>
      <c r="C59" s="14"/>
      <c r="D59" s="8"/>
      <c r="E59" s="8"/>
      <c r="F59" s="8"/>
      <c r="G59" s="8"/>
      <c r="H59" s="8"/>
      <c r="I59" s="8"/>
      <c r="J59" s="8"/>
      <c r="K59" s="8"/>
      <c r="L59" s="9"/>
    </row>
    <row r="60" spans="1:50" ht="22.9" customHeight="1">
      <c r="A60" s="9"/>
      <c r="B60" s="14"/>
      <c r="C60" s="14"/>
      <c r="D60" s="8"/>
      <c r="E60" s="8"/>
      <c r="F60" s="8"/>
      <c r="G60" s="8"/>
      <c r="H60" s="8"/>
      <c r="I60" s="8"/>
      <c r="J60" s="8"/>
      <c r="K60" s="8"/>
      <c r="L60" s="9"/>
    </row>
    <row r="61" spans="1:50" ht="22.9" customHeight="1">
      <c r="A61" s="9"/>
      <c r="B61" s="14"/>
      <c r="C61" s="14"/>
      <c r="D61" s="8"/>
      <c r="E61" s="8"/>
      <c r="F61" s="8"/>
      <c r="G61" s="8"/>
      <c r="H61" s="8"/>
      <c r="I61" s="8"/>
      <c r="J61" s="8"/>
      <c r="K61" s="8"/>
      <c r="L61" s="9"/>
    </row>
    <row r="62" spans="1:50" ht="22.9" customHeight="1">
      <c r="A62" s="9"/>
      <c r="B62" s="14"/>
      <c r="C62" s="14"/>
      <c r="D62" s="8"/>
      <c r="E62" s="8"/>
      <c r="F62" s="8"/>
      <c r="G62" s="8"/>
      <c r="H62" s="8"/>
      <c r="I62" s="8"/>
      <c r="J62" s="8"/>
      <c r="K62" s="8"/>
      <c r="L62" s="9"/>
    </row>
    <row r="63" spans="1:50" ht="22.9" customHeight="1">
      <c r="A63" s="9"/>
      <c r="B63" s="14"/>
      <c r="C63" s="14"/>
      <c r="D63" s="8"/>
      <c r="E63" s="8"/>
      <c r="F63" s="8"/>
      <c r="G63" s="8"/>
      <c r="H63" s="8"/>
      <c r="I63" s="8"/>
      <c r="J63" s="8"/>
      <c r="K63" s="8"/>
      <c r="L63" s="9"/>
    </row>
    <row r="64" spans="1:50" ht="22.9" customHeight="1">
      <c r="A64" s="9"/>
      <c r="B64" s="14"/>
      <c r="C64" s="14"/>
      <c r="D64" s="8"/>
      <c r="E64" s="8"/>
      <c r="F64" s="8"/>
      <c r="G64" s="8"/>
      <c r="H64" s="8"/>
      <c r="I64" s="8"/>
      <c r="J64" s="8"/>
      <c r="K64" s="8"/>
      <c r="L64" s="9"/>
    </row>
    <row r="65" spans="1:50" ht="22.9" customHeight="1">
      <c r="A65" s="9"/>
      <c r="B65" s="14"/>
      <c r="C65" s="14"/>
      <c r="D65" s="8"/>
      <c r="E65" s="8"/>
      <c r="F65" s="8"/>
      <c r="G65" s="8"/>
      <c r="H65" s="8"/>
      <c r="I65" s="8"/>
      <c r="J65" s="8"/>
      <c r="K65" s="8"/>
      <c r="L65" s="9"/>
    </row>
    <row r="66" spans="1:50" ht="22.9" customHeight="1">
      <c r="A66" s="9"/>
      <c r="B66" s="14"/>
      <c r="C66" s="14"/>
      <c r="D66" s="8"/>
      <c r="E66" s="8"/>
      <c r="F66" s="8"/>
      <c r="G66" s="8"/>
      <c r="H66" s="8"/>
      <c r="I66" s="8"/>
      <c r="J66" s="8"/>
      <c r="K66" s="8"/>
      <c r="L66" s="9"/>
    </row>
    <row r="67" spans="1:50" ht="22.9" customHeight="1">
      <c r="A67" s="9"/>
      <c r="B67" s="14"/>
      <c r="C67" s="14"/>
      <c r="D67" s="8"/>
      <c r="E67" s="8"/>
      <c r="F67" s="8"/>
      <c r="G67" s="8"/>
      <c r="H67" s="8"/>
      <c r="I67" s="8"/>
      <c r="J67" s="8"/>
      <c r="K67" s="8"/>
      <c r="L67" s="9"/>
    </row>
    <row r="68" spans="1:50" ht="22.9" customHeight="1">
      <c r="A68" s="10" t="s">
        <v>87</v>
      </c>
      <c r="B68" s="12"/>
      <c r="C68" s="12"/>
      <c r="D68" s="13"/>
      <c r="E68" s="13">
        <f>SUMIF(P54:P54, "1", E54:E54)</f>
        <v>0</v>
      </c>
      <c r="F68" s="13"/>
      <c r="G68" s="13">
        <f>SUMIF(P54:P54, "1", G54:G54)</f>
        <v>0</v>
      </c>
      <c r="H68" s="13"/>
      <c r="I68" s="13">
        <f>SUMIF(P54:P54, "1", I54:I54)</f>
        <v>0</v>
      </c>
      <c r="J68" s="13"/>
      <c r="K68" s="13">
        <f>E68+G68+I68</f>
        <v>0</v>
      </c>
      <c r="L68" s="11"/>
      <c r="Q68">
        <f t="shared" ref="Q68:AX68" si="8">SUM(Q54:Q54)</f>
        <v>0</v>
      </c>
      <c r="R68">
        <f t="shared" si="8"/>
        <v>0</v>
      </c>
      <c r="S68">
        <f t="shared" si="8"/>
        <v>0</v>
      </c>
      <c r="T68">
        <f t="shared" si="8"/>
        <v>0</v>
      </c>
      <c r="U68">
        <f t="shared" si="8"/>
        <v>0</v>
      </c>
      <c r="V68">
        <f t="shared" si="8"/>
        <v>0</v>
      </c>
      <c r="W68">
        <f t="shared" si="8"/>
        <v>0</v>
      </c>
      <c r="X68">
        <f t="shared" si="8"/>
        <v>0</v>
      </c>
      <c r="Y68">
        <f t="shared" si="8"/>
        <v>0</v>
      </c>
      <c r="Z68">
        <f t="shared" si="8"/>
        <v>0</v>
      </c>
      <c r="AA68">
        <f t="shared" si="8"/>
        <v>0</v>
      </c>
      <c r="AB68">
        <f t="shared" si="8"/>
        <v>0</v>
      </c>
      <c r="AC68">
        <f t="shared" si="8"/>
        <v>0</v>
      </c>
      <c r="AD68">
        <f t="shared" si="8"/>
        <v>0</v>
      </c>
      <c r="AE68">
        <f t="shared" si="8"/>
        <v>0</v>
      </c>
      <c r="AF68">
        <f t="shared" si="8"/>
        <v>0</v>
      </c>
      <c r="AG68">
        <f t="shared" si="8"/>
        <v>0</v>
      </c>
      <c r="AH68">
        <f t="shared" si="8"/>
        <v>0</v>
      </c>
      <c r="AI68">
        <f t="shared" si="8"/>
        <v>0</v>
      </c>
      <c r="AJ68">
        <f t="shared" si="8"/>
        <v>0</v>
      </c>
      <c r="AK68">
        <f t="shared" si="8"/>
        <v>0</v>
      </c>
      <c r="AL68">
        <f t="shared" si="8"/>
        <v>0</v>
      </c>
      <c r="AM68">
        <f t="shared" si="8"/>
        <v>0</v>
      </c>
      <c r="AN68">
        <f t="shared" si="8"/>
        <v>0</v>
      </c>
      <c r="AO68">
        <f t="shared" si="8"/>
        <v>0</v>
      </c>
      <c r="AP68">
        <f t="shared" si="8"/>
        <v>0</v>
      </c>
      <c r="AQ68">
        <f t="shared" si="8"/>
        <v>0</v>
      </c>
      <c r="AR68">
        <f t="shared" si="8"/>
        <v>0</v>
      </c>
      <c r="AS68">
        <f t="shared" si="8"/>
        <v>0</v>
      </c>
      <c r="AT68">
        <f t="shared" si="8"/>
        <v>0</v>
      </c>
      <c r="AU68">
        <f t="shared" si="8"/>
        <v>0</v>
      </c>
      <c r="AV68">
        <f t="shared" si="8"/>
        <v>0</v>
      </c>
      <c r="AW68">
        <f t="shared" si="8"/>
        <v>0</v>
      </c>
      <c r="AX68">
        <f t="shared" si="8"/>
        <v>0</v>
      </c>
    </row>
    <row r="69" spans="1:50" ht="22.9" customHeight="1">
      <c r="A69" s="6" t="s">
        <v>3</v>
      </c>
      <c r="B69" s="14"/>
      <c r="C69" s="14"/>
      <c r="D69" s="8"/>
      <c r="E69" s="8"/>
      <c r="F69" s="8"/>
      <c r="G69" s="8"/>
      <c r="H69" s="8"/>
      <c r="I69" s="8"/>
      <c r="J69" s="8"/>
      <c r="K69" s="8"/>
      <c r="L69" s="9"/>
    </row>
    <row r="70" spans="1:50" ht="22.9" customHeight="1">
      <c r="A70" s="6" t="s">
        <v>304</v>
      </c>
      <c r="B70" s="7" t="s">
        <v>89</v>
      </c>
      <c r="C70" s="14">
        <v>1</v>
      </c>
      <c r="D70" s="8">
        <f>'내역서(건축)'!F244</f>
        <v>0</v>
      </c>
      <c r="E70" s="8">
        <f t="shared" ref="E70:E78" si="9">C70*D70</f>
        <v>0</v>
      </c>
      <c r="F70" s="8">
        <f>'내역서(건축)'!H244</f>
        <v>0</v>
      </c>
      <c r="G70" s="8">
        <f t="shared" ref="G70:G78" si="10">C70*F70</f>
        <v>0</v>
      </c>
      <c r="H70" s="8">
        <f>'내역서(건축)'!J244</f>
        <v>0</v>
      </c>
      <c r="I70" s="8">
        <f t="shared" ref="I70:I78" si="11">C70*H70</f>
        <v>0</v>
      </c>
      <c r="J70" s="8">
        <f t="shared" ref="J70:J78" si="12">D70+F70+H70</f>
        <v>0</v>
      </c>
      <c r="K70" s="8">
        <f t="shared" ref="K70:K78" si="13">E70+G70+I70</f>
        <v>0</v>
      </c>
      <c r="L70" s="9"/>
      <c r="P70">
        <v>1</v>
      </c>
      <c r="Q70">
        <f>C70*'내역서(건축)'!R244</f>
        <v>0</v>
      </c>
      <c r="R70">
        <f>C70*'내역서(건축)'!S244</f>
        <v>0</v>
      </c>
      <c r="S70">
        <f>C70*'내역서(건축)'!T244</f>
        <v>0</v>
      </c>
      <c r="T70">
        <f>C70*'내역서(건축)'!U244</f>
        <v>0</v>
      </c>
      <c r="U70">
        <f>C70*'내역서(건축)'!V244</f>
        <v>0</v>
      </c>
      <c r="V70">
        <f>C70*'내역서(건축)'!W244</f>
        <v>0</v>
      </c>
      <c r="W70">
        <f>C70*'내역서(건축)'!X244</f>
        <v>0</v>
      </c>
      <c r="X70">
        <f>C70*'내역서(건축)'!Y244</f>
        <v>0</v>
      </c>
      <c r="Y70">
        <f>C70*'내역서(건축)'!Z244</f>
        <v>0</v>
      </c>
      <c r="Z70">
        <f>C70*'내역서(건축)'!AA244</f>
        <v>0</v>
      </c>
      <c r="AA70">
        <f>C70*'내역서(건축)'!AB244</f>
        <v>0</v>
      </c>
      <c r="AB70">
        <f>C70*'내역서(건축)'!AC244</f>
        <v>0</v>
      </c>
      <c r="AC70">
        <f>C70*'내역서(건축)'!AD244</f>
        <v>0</v>
      </c>
      <c r="AD70">
        <f>C70*'내역서(건축)'!AE244</f>
        <v>0</v>
      </c>
      <c r="AE70">
        <f>C70*'내역서(건축)'!AF244</f>
        <v>0</v>
      </c>
      <c r="AF70">
        <f>C70*'내역서(건축)'!AG244</f>
        <v>0</v>
      </c>
      <c r="AG70">
        <f>C70*'내역서(건축)'!AH244</f>
        <v>0</v>
      </c>
      <c r="AH70">
        <f>C70*'내역서(건축)'!AI244</f>
        <v>0</v>
      </c>
      <c r="AI70">
        <f>C70*'내역서(건축)'!AJ244</f>
        <v>0</v>
      </c>
      <c r="AJ70">
        <f>C70*'내역서(건축)'!AK244</f>
        <v>0</v>
      </c>
      <c r="AK70">
        <f>C70*'내역서(건축)'!AL244</f>
        <v>0</v>
      </c>
      <c r="AL70">
        <f>C70*'내역서(건축)'!AM244</f>
        <v>0</v>
      </c>
      <c r="AM70">
        <f>C70*'내역서(건축)'!AN244</f>
        <v>0</v>
      </c>
      <c r="AN70">
        <f>C70*'내역서(건축)'!AO244</f>
        <v>0</v>
      </c>
      <c r="AO70">
        <f>C70*'내역서(건축)'!AP244</f>
        <v>0</v>
      </c>
      <c r="AP70">
        <f>C70*'내역서(건축)'!AQ244</f>
        <v>0</v>
      </c>
      <c r="AQ70">
        <f>C70*'내역서(건축)'!AR244</f>
        <v>0</v>
      </c>
      <c r="AR70">
        <f>C70*'내역서(건축)'!AS244</f>
        <v>0</v>
      </c>
      <c r="AS70">
        <f>C70*'내역서(건축)'!AT244</f>
        <v>0</v>
      </c>
      <c r="AT70">
        <f>C70*'내역서(건축)'!AU244</f>
        <v>0</v>
      </c>
      <c r="AU70">
        <f>C70*'내역서(건축)'!AV244</f>
        <v>0</v>
      </c>
    </row>
    <row r="71" spans="1:50" ht="22.9" customHeight="1">
      <c r="A71" s="6" t="s">
        <v>305</v>
      </c>
      <c r="B71" s="7" t="s">
        <v>89</v>
      </c>
      <c r="C71" s="14">
        <v>1</v>
      </c>
      <c r="D71" s="8">
        <f>'내역서(건축)'!F260</f>
        <v>0</v>
      </c>
      <c r="E71" s="8">
        <f t="shared" si="9"/>
        <v>0</v>
      </c>
      <c r="F71" s="8">
        <f>'내역서(건축)'!H260</f>
        <v>0</v>
      </c>
      <c r="G71" s="8">
        <f t="shared" si="10"/>
        <v>0</v>
      </c>
      <c r="H71" s="8">
        <f>'내역서(건축)'!J260</f>
        <v>0</v>
      </c>
      <c r="I71" s="8">
        <f t="shared" si="11"/>
        <v>0</v>
      </c>
      <c r="J71" s="8">
        <f t="shared" si="12"/>
        <v>0</v>
      </c>
      <c r="K71" s="8">
        <f t="shared" si="13"/>
        <v>0</v>
      </c>
      <c r="L71" s="6" t="s">
        <v>314</v>
      </c>
      <c r="Q71">
        <f>C71*'내역서(건축)'!R260</f>
        <v>0</v>
      </c>
      <c r="R71">
        <f>C71*'내역서(건축)'!S260</f>
        <v>0</v>
      </c>
      <c r="S71">
        <f>C71*'내역서(건축)'!T260</f>
        <v>0</v>
      </c>
      <c r="T71">
        <f>C71*'내역서(건축)'!U260</f>
        <v>0</v>
      </c>
      <c r="U71">
        <f>C71*'내역서(건축)'!V260</f>
        <v>0</v>
      </c>
      <c r="V71">
        <f>C71*'내역서(건축)'!W260</f>
        <v>0</v>
      </c>
      <c r="W71">
        <f>C71*'내역서(건축)'!X260</f>
        <v>0</v>
      </c>
      <c r="X71">
        <f>C71*'내역서(건축)'!Y260</f>
        <v>0</v>
      </c>
      <c r="Y71">
        <f>C71*'내역서(건축)'!Z260</f>
        <v>0</v>
      </c>
      <c r="Z71">
        <f>C71*'내역서(건축)'!AA260</f>
        <v>0</v>
      </c>
      <c r="AA71">
        <f>C71*'내역서(건축)'!AB260</f>
        <v>0</v>
      </c>
      <c r="AB71">
        <f>C71*'내역서(건축)'!AC260</f>
        <v>0</v>
      </c>
      <c r="AC71">
        <f>C71*'내역서(건축)'!AD260</f>
        <v>0</v>
      </c>
      <c r="AD71">
        <f>C71*'내역서(건축)'!AE260</f>
        <v>0</v>
      </c>
      <c r="AE71">
        <f>C71*'내역서(건축)'!AF260</f>
        <v>0</v>
      </c>
      <c r="AF71">
        <f>C71*'내역서(건축)'!AG260</f>
        <v>0</v>
      </c>
      <c r="AG71">
        <f>C71*'내역서(건축)'!AH260</f>
        <v>0</v>
      </c>
      <c r="AH71">
        <f>C71*'내역서(건축)'!AI260</f>
        <v>0</v>
      </c>
      <c r="AI71">
        <f>C71*'내역서(건축)'!AJ260</f>
        <v>0</v>
      </c>
      <c r="AJ71">
        <f>C71*'내역서(건축)'!AK260</f>
        <v>0</v>
      </c>
      <c r="AK71">
        <f>C71*'내역서(건축)'!AL260</f>
        <v>0</v>
      </c>
      <c r="AL71">
        <f>C71*'내역서(건축)'!AM260</f>
        <v>0</v>
      </c>
      <c r="AM71">
        <f>C71*'내역서(건축)'!AN260</f>
        <v>0</v>
      </c>
      <c r="AN71">
        <f>C71*'내역서(건축)'!AO260</f>
        <v>0</v>
      </c>
      <c r="AO71">
        <f>C71*'내역서(건축)'!AP260</f>
        <v>0</v>
      </c>
      <c r="AP71">
        <f>C71*'내역서(건축)'!AQ260</f>
        <v>0</v>
      </c>
      <c r="AQ71">
        <f>C71*'내역서(건축)'!AR260</f>
        <v>0</v>
      </c>
      <c r="AR71">
        <f>C71*'내역서(건축)'!AS260</f>
        <v>0</v>
      </c>
      <c r="AS71">
        <f>C71*'내역서(건축)'!AT260</f>
        <v>0</v>
      </c>
      <c r="AT71">
        <f>C71*'내역서(건축)'!AU260</f>
        <v>0</v>
      </c>
      <c r="AU71">
        <f>C71*'내역서(건축)'!AV260</f>
        <v>0</v>
      </c>
    </row>
    <row r="72" spans="1:50" ht="22.9" customHeight="1">
      <c r="A72" s="6" t="s">
        <v>306</v>
      </c>
      <c r="B72" s="7" t="s">
        <v>89</v>
      </c>
      <c r="C72" s="14">
        <v>1</v>
      </c>
      <c r="D72" s="8">
        <f>'내역서(건축)'!F276</f>
        <v>0</v>
      </c>
      <c r="E72" s="8">
        <f t="shared" si="9"/>
        <v>0</v>
      </c>
      <c r="F72" s="8">
        <f>'내역서(건축)'!H276</f>
        <v>0</v>
      </c>
      <c r="G72" s="8">
        <f t="shared" si="10"/>
        <v>0</v>
      </c>
      <c r="H72" s="8">
        <f>'내역서(건축)'!J276</f>
        <v>0</v>
      </c>
      <c r="I72" s="8">
        <f t="shared" si="11"/>
        <v>0</v>
      </c>
      <c r="J72" s="8">
        <f t="shared" si="12"/>
        <v>0</v>
      </c>
      <c r="K72" s="8">
        <f t="shared" si="13"/>
        <v>0</v>
      </c>
      <c r="L72" s="9"/>
      <c r="P72">
        <v>1</v>
      </c>
      <c r="Q72">
        <f>C72*'내역서(건축)'!R276</f>
        <v>0</v>
      </c>
      <c r="R72">
        <f>C72*'내역서(건축)'!S276</f>
        <v>0</v>
      </c>
      <c r="S72">
        <f>C72*'내역서(건축)'!T276</f>
        <v>0</v>
      </c>
      <c r="T72">
        <f>C72*'내역서(건축)'!U276</f>
        <v>0</v>
      </c>
      <c r="U72">
        <f>C72*'내역서(건축)'!V276</f>
        <v>0</v>
      </c>
      <c r="V72">
        <f>C72*'내역서(건축)'!W276</f>
        <v>0</v>
      </c>
      <c r="W72">
        <f>C72*'내역서(건축)'!X276</f>
        <v>0</v>
      </c>
      <c r="X72">
        <f>C72*'내역서(건축)'!Y276</f>
        <v>0</v>
      </c>
      <c r="Y72">
        <f>C72*'내역서(건축)'!Z276</f>
        <v>0</v>
      </c>
      <c r="Z72">
        <f>C72*'내역서(건축)'!AA276</f>
        <v>0</v>
      </c>
      <c r="AA72">
        <f>C72*'내역서(건축)'!AB276</f>
        <v>0</v>
      </c>
      <c r="AB72">
        <f>C72*'내역서(건축)'!AC276</f>
        <v>0</v>
      </c>
      <c r="AC72">
        <f>C72*'내역서(건축)'!AD276</f>
        <v>0</v>
      </c>
      <c r="AD72">
        <f>C72*'내역서(건축)'!AE276</f>
        <v>0</v>
      </c>
      <c r="AE72">
        <f>C72*'내역서(건축)'!AF276</f>
        <v>0</v>
      </c>
      <c r="AF72">
        <f>C72*'내역서(건축)'!AG276</f>
        <v>0</v>
      </c>
      <c r="AG72">
        <f>C72*'내역서(건축)'!AH276</f>
        <v>0</v>
      </c>
      <c r="AH72">
        <f>C72*'내역서(건축)'!AI276</f>
        <v>0</v>
      </c>
      <c r="AI72">
        <f>C72*'내역서(건축)'!AJ276</f>
        <v>0</v>
      </c>
      <c r="AJ72">
        <f>C72*'내역서(건축)'!AK276</f>
        <v>0</v>
      </c>
      <c r="AK72">
        <f>C72*'내역서(건축)'!AL276</f>
        <v>0</v>
      </c>
      <c r="AL72">
        <f>C72*'내역서(건축)'!AM276</f>
        <v>0</v>
      </c>
      <c r="AM72">
        <f>C72*'내역서(건축)'!AN276</f>
        <v>0</v>
      </c>
      <c r="AN72">
        <f>C72*'내역서(건축)'!AO276</f>
        <v>0</v>
      </c>
      <c r="AO72">
        <f>C72*'내역서(건축)'!AP276</f>
        <v>0</v>
      </c>
      <c r="AP72">
        <f>C72*'내역서(건축)'!AQ276</f>
        <v>0</v>
      </c>
      <c r="AQ72">
        <f>C72*'내역서(건축)'!AR276</f>
        <v>0</v>
      </c>
      <c r="AR72">
        <f>C72*'내역서(건축)'!AS276</f>
        <v>0</v>
      </c>
      <c r="AS72">
        <f>C72*'내역서(건축)'!AT276</f>
        <v>0</v>
      </c>
      <c r="AT72">
        <f>C72*'내역서(건축)'!AU276</f>
        <v>0</v>
      </c>
      <c r="AU72">
        <f>C72*'내역서(건축)'!AV276</f>
        <v>0</v>
      </c>
    </row>
    <row r="73" spans="1:50" ht="22.9" customHeight="1">
      <c r="A73" s="6" t="s">
        <v>307</v>
      </c>
      <c r="B73" s="7" t="s">
        <v>89</v>
      </c>
      <c r="C73" s="14">
        <v>1</v>
      </c>
      <c r="D73" s="8">
        <f>'내역서(건축)'!F292</f>
        <v>0</v>
      </c>
      <c r="E73" s="8">
        <f t="shared" si="9"/>
        <v>0</v>
      </c>
      <c r="F73" s="8">
        <f>'내역서(건축)'!H292</f>
        <v>0</v>
      </c>
      <c r="G73" s="8">
        <f t="shared" si="10"/>
        <v>0</v>
      </c>
      <c r="H73" s="8">
        <f>'내역서(건축)'!J292</f>
        <v>0</v>
      </c>
      <c r="I73" s="8">
        <f t="shared" si="11"/>
        <v>0</v>
      </c>
      <c r="J73" s="8">
        <f t="shared" si="12"/>
        <v>0</v>
      </c>
      <c r="K73" s="8">
        <f t="shared" si="13"/>
        <v>0</v>
      </c>
      <c r="L73" s="9"/>
      <c r="P73">
        <v>1</v>
      </c>
      <c r="Q73">
        <f>C73*'내역서(건축)'!R292</f>
        <v>0</v>
      </c>
      <c r="R73">
        <f>C73*'내역서(건축)'!S292</f>
        <v>0</v>
      </c>
      <c r="S73">
        <f>C73*'내역서(건축)'!T292</f>
        <v>0</v>
      </c>
      <c r="T73">
        <f>C73*'내역서(건축)'!U292</f>
        <v>0</v>
      </c>
      <c r="U73">
        <f>C73*'내역서(건축)'!V292</f>
        <v>0</v>
      </c>
      <c r="V73">
        <f>C73*'내역서(건축)'!W292</f>
        <v>0</v>
      </c>
      <c r="W73">
        <f>C73*'내역서(건축)'!X292</f>
        <v>0</v>
      </c>
      <c r="X73">
        <f>C73*'내역서(건축)'!Y292</f>
        <v>0</v>
      </c>
      <c r="Y73">
        <f>C73*'내역서(건축)'!Z292</f>
        <v>0</v>
      </c>
      <c r="Z73">
        <f>C73*'내역서(건축)'!AA292</f>
        <v>0</v>
      </c>
      <c r="AA73">
        <f>C73*'내역서(건축)'!AB292</f>
        <v>0</v>
      </c>
      <c r="AB73">
        <f>C73*'내역서(건축)'!AC292</f>
        <v>0</v>
      </c>
      <c r="AC73">
        <f>C73*'내역서(건축)'!AD292</f>
        <v>0</v>
      </c>
      <c r="AD73">
        <f>C73*'내역서(건축)'!AE292</f>
        <v>0</v>
      </c>
      <c r="AE73">
        <f>C73*'내역서(건축)'!AF292</f>
        <v>0</v>
      </c>
      <c r="AF73">
        <f>C73*'내역서(건축)'!AG292</f>
        <v>0</v>
      </c>
      <c r="AG73">
        <f>C73*'내역서(건축)'!AH292</f>
        <v>0</v>
      </c>
      <c r="AH73">
        <f>C73*'내역서(건축)'!AI292</f>
        <v>0</v>
      </c>
      <c r="AI73">
        <f>C73*'내역서(건축)'!AJ292</f>
        <v>0</v>
      </c>
      <c r="AJ73">
        <f>C73*'내역서(건축)'!AK292</f>
        <v>0</v>
      </c>
      <c r="AK73">
        <f>C73*'내역서(건축)'!AL292</f>
        <v>0</v>
      </c>
      <c r="AL73">
        <f>C73*'내역서(건축)'!AM292</f>
        <v>0</v>
      </c>
      <c r="AM73">
        <f>C73*'내역서(건축)'!AN292</f>
        <v>0</v>
      </c>
      <c r="AN73">
        <f>C73*'내역서(건축)'!AO292</f>
        <v>0</v>
      </c>
      <c r="AO73">
        <f>C73*'내역서(건축)'!AP292</f>
        <v>0</v>
      </c>
      <c r="AP73">
        <f>C73*'내역서(건축)'!AQ292</f>
        <v>0</v>
      </c>
      <c r="AQ73">
        <f>C73*'내역서(건축)'!AR292</f>
        <v>0</v>
      </c>
      <c r="AR73">
        <f>C73*'내역서(건축)'!AS292</f>
        <v>0</v>
      </c>
      <c r="AS73">
        <f>C73*'내역서(건축)'!AT292</f>
        <v>0</v>
      </c>
      <c r="AT73">
        <f>C73*'내역서(건축)'!AU292</f>
        <v>0</v>
      </c>
      <c r="AU73">
        <f>C73*'내역서(건축)'!AV292</f>
        <v>0</v>
      </c>
    </row>
    <row r="74" spans="1:50" ht="22.9" customHeight="1">
      <c r="A74" s="6" t="s">
        <v>308</v>
      </c>
      <c r="B74" s="7" t="s">
        <v>89</v>
      </c>
      <c r="C74" s="14">
        <v>1</v>
      </c>
      <c r="D74" s="8">
        <f>'내역서(건축)'!F308</f>
        <v>0</v>
      </c>
      <c r="E74" s="8">
        <f t="shared" si="9"/>
        <v>0</v>
      </c>
      <c r="F74" s="8">
        <f>'내역서(건축)'!H308</f>
        <v>0</v>
      </c>
      <c r="G74" s="8">
        <f t="shared" si="10"/>
        <v>0</v>
      </c>
      <c r="H74" s="8">
        <f>'내역서(건축)'!J308</f>
        <v>0</v>
      </c>
      <c r="I74" s="8">
        <f t="shared" si="11"/>
        <v>0</v>
      </c>
      <c r="J74" s="8">
        <f t="shared" si="12"/>
        <v>0</v>
      </c>
      <c r="K74" s="8">
        <f t="shared" si="13"/>
        <v>0</v>
      </c>
      <c r="L74" s="9"/>
      <c r="P74">
        <v>1</v>
      </c>
      <c r="Q74">
        <f>C74*'내역서(건축)'!R308</f>
        <v>0</v>
      </c>
      <c r="R74">
        <f>C74*'내역서(건축)'!S308</f>
        <v>0</v>
      </c>
      <c r="S74">
        <f>C74*'내역서(건축)'!T308</f>
        <v>0</v>
      </c>
      <c r="T74">
        <f>C74*'내역서(건축)'!U308</f>
        <v>0</v>
      </c>
      <c r="U74">
        <f>C74*'내역서(건축)'!V308</f>
        <v>0</v>
      </c>
      <c r="V74">
        <f>C74*'내역서(건축)'!W308</f>
        <v>0</v>
      </c>
      <c r="W74">
        <f>C74*'내역서(건축)'!X308</f>
        <v>0</v>
      </c>
      <c r="X74">
        <f>C74*'내역서(건축)'!Y308</f>
        <v>0</v>
      </c>
      <c r="Y74">
        <f>C74*'내역서(건축)'!Z308</f>
        <v>0</v>
      </c>
      <c r="Z74">
        <f>C74*'내역서(건축)'!AA308</f>
        <v>0</v>
      </c>
      <c r="AA74">
        <f>C74*'내역서(건축)'!AB308</f>
        <v>0</v>
      </c>
      <c r="AB74">
        <f>C74*'내역서(건축)'!AC308</f>
        <v>0</v>
      </c>
      <c r="AC74">
        <f>C74*'내역서(건축)'!AD308</f>
        <v>0</v>
      </c>
      <c r="AD74">
        <f>C74*'내역서(건축)'!AE308</f>
        <v>0</v>
      </c>
      <c r="AE74">
        <f>C74*'내역서(건축)'!AF308</f>
        <v>0</v>
      </c>
      <c r="AF74">
        <f>C74*'내역서(건축)'!AG308</f>
        <v>0</v>
      </c>
      <c r="AG74">
        <f>C74*'내역서(건축)'!AH308</f>
        <v>0</v>
      </c>
      <c r="AH74">
        <f>C74*'내역서(건축)'!AI308</f>
        <v>0</v>
      </c>
      <c r="AI74">
        <f>C74*'내역서(건축)'!AJ308</f>
        <v>0</v>
      </c>
      <c r="AJ74">
        <f>C74*'내역서(건축)'!AK308</f>
        <v>0</v>
      </c>
      <c r="AK74">
        <f>C74*'내역서(건축)'!AL308</f>
        <v>0</v>
      </c>
      <c r="AL74">
        <f>C74*'내역서(건축)'!AM308</f>
        <v>0</v>
      </c>
      <c r="AM74">
        <f>C74*'내역서(건축)'!AN308</f>
        <v>0</v>
      </c>
      <c r="AN74">
        <f>C74*'내역서(건축)'!AO308</f>
        <v>0</v>
      </c>
      <c r="AO74">
        <f>C74*'내역서(건축)'!AP308</f>
        <v>0</v>
      </c>
      <c r="AP74">
        <f>C74*'내역서(건축)'!AQ308</f>
        <v>0</v>
      </c>
      <c r="AQ74">
        <f>C74*'내역서(건축)'!AR308</f>
        <v>0</v>
      </c>
      <c r="AR74">
        <f>C74*'내역서(건축)'!AS308</f>
        <v>0</v>
      </c>
      <c r="AS74">
        <f>C74*'내역서(건축)'!AT308</f>
        <v>0</v>
      </c>
      <c r="AT74">
        <f>C74*'내역서(건축)'!AU308</f>
        <v>0</v>
      </c>
      <c r="AU74">
        <f>C74*'내역서(건축)'!AV308</f>
        <v>0</v>
      </c>
    </row>
    <row r="75" spans="1:50" ht="22.9" customHeight="1">
      <c r="A75" s="6" t="s">
        <v>309</v>
      </c>
      <c r="B75" s="7" t="s">
        <v>89</v>
      </c>
      <c r="C75" s="14">
        <v>1</v>
      </c>
      <c r="D75" s="8">
        <f>'내역서(건축)'!F324</f>
        <v>0</v>
      </c>
      <c r="E75" s="8">
        <f t="shared" si="9"/>
        <v>0</v>
      </c>
      <c r="F75" s="8">
        <f>'내역서(건축)'!H324</f>
        <v>0</v>
      </c>
      <c r="G75" s="8">
        <f t="shared" si="10"/>
        <v>0</v>
      </c>
      <c r="H75" s="8">
        <f>'내역서(건축)'!J324</f>
        <v>0</v>
      </c>
      <c r="I75" s="8">
        <f t="shared" si="11"/>
        <v>0</v>
      </c>
      <c r="J75" s="8">
        <f t="shared" si="12"/>
        <v>0</v>
      </c>
      <c r="K75" s="8">
        <f t="shared" si="13"/>
        <v>0</v>
      </c>
      <c r="L75" s="9"/>
      <c r="P75">
        <v>1</v>
      </c>
      <c r="Q75">
        <f>C75*'내역서(건축)'!R324</f>
        <v>0</v>
      </c>
      <c r="R75">
        <f>C75*'내역서(건축)'!S324</f>
        <v>0</v>
      </c>
      <c r="S75">
        <f>C75*'내역서(건축)'!T324</f>
        <v>0</v>
      </c>
      <c r="T75">
        <f>C75*'내역서(건축)'!U324</f>
        <v>0</v>
      </c>
      <c r="U75">
        <f>C75*'내역서(건축)'!V324</f>
        <v>0</v>
      </c>
      <c r="V75">
        <f>C75*'내역서(건축)'!W324</f>
        <v>0</v>
      </c>
      <c r="W75">
        <f>C75*'내역서(건축)'!X324</f>
        <v>0</v>
      </c>
      <c r="X75">
        <f>C75*'내역서(건축)'!Y324</f>
        <v>0</v>
      </c>
      <c r="Y75">
        <f>C75*'내역서(건축)'!Z324</f>
        <v>0</v>
      </c>
      <c r="Z75">
        <f>C75*'내역서(건축)'!AA324</f>
        <v>0</v>
      </c>
      <c r="AA75">
        <f>C75*'내역서(건축)'!AB324</f>
        <v>0</v>
      </c>
      <c r="AB75">
        <f>C75*'내역서(건축)'!AC324</f>
        <v>0</v>
      </c>
      <c r="AC75">
        <f>C75*'내역서(건축)'!AD324</f>
        <v>0</v>
      </c>
      <c r="AD75">
        <f>C75*'내역서(건축)'!AE324</f>
        <v>0</v>
      </c>
      <c r="AE75">
        <f>C75*'내역서(건축)'!AF324</f>
        <v>0</v>
      </c>
      <c r="AF75">
        <f>C75*'내역서(건축)'!AG324</f>
        <v>0</v>
      </c>
      <c r="AG75">
        <f>C75*'내역서(건축)'!AH324</f>
        <v>0</v>
      </c>
      <c r="AH75">
        <f>C75*'내역서(건축)'!AI324</f>
        <v>0</v>
      </c>
      <c r="AI75">
        <f>C75*'내역서(건축)'!AJ324</f>
        <v>0</v>
      </c>
      <c r="AJ75">
        <f>C75*'내역서(건축)'!AK324</f>
        <v>0</v>
      </c>
      <c r="AK75">
        <f>C75*'내역서(건축)'!AL324</f>
        <v>0</v>
      </c>
      <c r="AL75">
        <f>C75*'내역서(건축)'!AM324</f>
        <v>0</v>
      </c>
      <c r="AM75">
        <f>C75*'내역서(건축)'!AN324</f>
        <v>0</v>
      </c>
      <c r="AN75">
        <f>C75*'내역서(건축)'!AO324</f>
        <v>0</v>
      </c>
      <c r="AO75">
        <f>C75*'내역서(건축)'!AP324</f>
        <v>0</v>
      </c>
      <c r="AP75">
        <f>C75*'내역서(건축)'!AQ324</f>
        <v>0</v>
      </c>
      <c r="AQ75">
        <f>C75*'내역서(건축)'!AR324</f>
        <v>0</v>
      </c>
      <c r="AR75">
        <f>C75*'내역서(건축)'!AS324</f>
        <v>0</v>
      </c>
      <c r="AS75">
        <f>C75*'내역서(건축)'!AT324</f>
        <v>0</v>
      </c>
      <c r="AT75">
        <f>C75*'내역서(건축)'!AU324</f>
        <v>0</v>
      </c>
      <c r="AU75">
        <f>C75*'내역서(건축)'!AV324</f>
        <v>0</v>
      </c>
    </row>
    <row r="76" spans="1:50" ht="22.9" customHeight="1">
      <c r="A76" s="6" t="s">
        <v>310</v>
      </c>
      <c r="B76" s="7" t="s">
        <v>89</v>
      </c>
      <c r="C76" s="14">
        <v>1</v>
      </c>
      <c r="D76" s="8">
        <f>'내역서(건축)'!F340</f>
        <v>0</v>
      </c>
      <c r="E76" s="8">
        <f t="shared" si="9"/>
        <v>0</v>
      </c>
      <c r="F76" s="8">
        <f>'내역서(건축)'!H340</f>
        <v>0</v>
      </c>
      <c r="G76" s="8">
        <f t="shared" si="10"/>
        <v>0</v>
      </c>
      <c r="H76" s="8">
        <f>'내역서(건축)'!J340</f>
        <v>0</v>
      </c>
      <c r="I76" s="8">
        <f t="shared" si="11"/>
        <v>0</v>
      </c>
      <c r="J76" s="8">
        <f t="shared" si="12"/>
        <v>0</v>
      </c>
      <c r="K76" s="8">
        <f t="shared" si="13"/>
        <v>0</v>
      </c>
      <c r="L76" s="9"/>
      <c r="P76">
        <v>1</v>
      </c>
      <c r="Q76">
        <f>C76*'내역서(건축)'!R340</f>
        <v>0</v>
      </c>
      <c r="R76">
        <f>C76*'내역서(건축)'!S340</f>
        <v>0</v>
      </c>
      <c r="S76">
        <f>C76*'내역서(건축)'!T340</f>
        <v>0</v>
      </c>
      <c r="T76">
        <f>C76*'내역서(건축)'!U340</f>
        <v>0</v>
      </c>
      <c r="U76">
        <f>C76*'내역서(건축)'!V340</f>
        <v>0</v>
      </c>
      <c r="V76">
        <f>C76*'내역서(건축)'!W340</f>
        <v>0</v>
      </c>
      <c r="W76">
        <f>C76*'내역서(건축)'!X340</f>
        <v>0</v>
      </c>
      <c r="X76">
        <f>C76*'내역서(건축)'!Y340</f>
        <v>0</v>
      </c>
      <c r="Y76">
        <f>C76*'내역서(건축)'!Z340</f>
        <v>0</v>
      </c>
      <c r="Z76">
        <f>C76*'내역서(건축)'!AA340</f>
        <v>0</v>
      </c>
      <c r="AA76">
        <f>C76*'내역서(건축)'!AB340</f>
        <v>0</v>
      </c>
      <c r="AB76">
        <f>C76*'내역서(건축)'!AC340</f>
        <v>0</v>
      </c>
      <c r="AC76">
        <f>C76*'내역서(건축)'!AD340</f>
        <v>0</v>
      </c>
      <c r="AD76">
        <f>C76*'내역서(건축)'!AE340</f>
        <v>0</v>
      </c>
      <c r="AE76">
        <f>C76*'내역서(건축)'!AF340</f>
        <v>0</v>
      </c>
      <c r="AF76">
        <f>C76*'내역서(건축)'!AG340</f>
        <v>0</v>
      </c>
      <c r="AG76">
        <f>C76*'내역서(건축)'!AH340</f>
        <v>0</v>
      </c>
      <c r="AH76">
        <f>C76*'내역서(건축)'!AI340</f>
        <v>0</v>
      </c>
      <c r="AI76">
        <f>C76*'내역서(건축)'!AJ340</f>
        <v>0</v>
      </c>
      <c r="AJ76">
        <f>C76*'내역서(건축)'!AK340</f>
        <v>0</v>
      </c>
      <c r="AK76">
        <f>C76*'내역서(건축)'!AL340</f>
        <v>0</v>
      </c>
      <c r="AL76">
        <f>C76*'내역서(건축)'!AM340</f>
        <v>0</v>
      </c>
      <c r="AM76">
        <f>C76*'내역서(건축)'!AN340</f>
        <v>0</v>
      </c>
      <c r="AN76">
        <f>C76*'내역서(건축)'!AO340</f>
        <v>0</v>
      </c>
      <c r="AO76">
        <f>C76*'내역서(건축)'!AP340</f>
        <v>0</v>
      </c>
      <c r="AP76">
        <f>C76*'내역서(건축)'!AQ340</f>
        <v>0</v>
      </c>
      <c r="AQ76">
        <f>C76*'내역서(건축)'!AR340</f>
        <v>0</v>
      </c>
      <c r="AR76">
        <f>C76*'내역서(건축)'!AS340</f>
        <v>0</v>
      </c>
      <c r="AS76">
        <f>C76*'내역서(건축)'!AT340</f>
        <v>0</v>
      </c>
      <c r="AT76">
        <f>C76*'내역서(건축)'!AU340</f>
        <v>0</v>
      </c>
      <c r="AU76">
        <f>C76*'내역서(건축)'!AV340</f>
        <v>0</v>
      </c>
    </row>
    <row r="77" spans="1:50" ht="22.9" customHeight="1">
      <c r="A77" s="6" t="s">
        <v>311</v>
      </c>
      <c r="B77" s="7" t="s">
        <v>89</v>
      </c>
      <c r="C77" s="14">
        <v>1</v>
      </c>
      <c r="D77" s="8">
        <f>'내역서(건축)'!F356</f>
        <v>0</v>
      </c>
      <c r="E77" s="8">
        <f t="shared" si="9"/>
        <v>0</v>
      </c>
      <c r="F77" s="8">
        <f>'내역서(건축)'!H356</f>
        <v>0</v>
      </c>
      <c r="G77" s="8">
        <f t="shared" si="10"/>
        <v>0</v>
      </c>
      <c r="H77" s="8">
        <f>'내역서(건축)'!J356</f>
        <v>0</v>
      </c>
      <c r="I77" s="8">
        <f t="shared" si="11"/>
        <v>0</v>
      </c>
      <c r="J77" s="8">
        <f t="shared" si="12"/>
        <v>0</v>
      </c>
      <c r="K77" s="8">
        <f t="shared" si="13"/>
        <v>0</v>
      </c>
      <c r="L77" s="9"/>
      <c r="P77">
        <v>1</v>
      </c>
      <c r="Q77">
        <f>C77*'내역서(건축)'!R356</f>
        <v>0</v>
      </c>
      <c r="R77">
        <f>C77*'내역서(건축)'!S356</f>
        <v>0</v>
      </c>
      <c r="S77">
        <f>C77*'내역서(건축)'!T356</f>
        <v>0</v>
      </c>
      <c r="T77">
        <f>C77*'내역서(건축)'!U356</f>
        <v>0</v>
      </c>
      <c r="U77">
        <f>C77*'내역서(건축)'!V356</f>
        <v>0</v>
      </c>
      <c r="V77">
        <f>C77*'내역서(건축)'!W356</f>
        <v>0</v>
      </c>
      <c r="W77">
        <f>C77*'내역서(건축)'!X356</f>
        <v>0</v>
      </c>
      <c r="X77">
        <f>C77*'내역서(건축)'!Y356</f>
        <v>0</v>
      </c>
      <c r="Y77">
        <f>C77*'내역서(건축)'!Z356</f>
        <v>0</v>
      </c>
      <c r="Z77">
        <f>C77*'내역서(건축)'!AA356</f>
        <v>0</v>
      </c>
      <c r="AA77">
        <f>C77*'내역서(건축)'!AB356</f>
        <v>0</v>
      </c>
      <c r="AB77">
        <f>C77*'내역서(건축)'!AC356</f>
        <v>0</v>
      </c>
      <c r="AC77">
        <f>C77*'내역서(건축)'!AD356</f>
        <v>0</v>
      </c>
      <c r="AD77">
        <f>C77*'내역서(건축)'!AE356</f>
        <v>0</v>
      </c>
      <c r="AE77">
        <f>C77*'내역서(건축)'!AF356</f>
        <v>0</v>
      </c>
      <c r="AF77">
        <f>C77*'내역서(건축)'!AG356</f>
        <v>0</v>
      </c>
      <c r="AG77">
        <f>C77*'내역서(건축)'!AH356</f>
        <v>0</v>
      </c>
      <c r="AH77">
        <f>C77*'내역서(건축)'!AI356</f>
        <v>0</v>
      </c>
      <c r="AI77">
        <f>C77*'내역서(건축)'!AJ356</f>
        <v>0</v>
      </c>
      <c r="AJ77">
        <f>C77*'내역서(건축)'!AK356</f>
        <v>0</v>
      </c>
      <c r="AK77">
        <f>C77*'내역서(건축)'!AL356</f>
        <v>0</v>
      </c>
      <c r="AL77">
        <f>C77*'내역서(건축)'!AM356</f>
        <v>0</v>
      </c>
      <c r="AM77">
        <f>C77*'내역서(건축)'!AN356</f>
        <v>0</v>
      </c>
      <c r="AN77">
        <f>C77*'내역서(건축)'!AO356</f>
        <v>0</v>
      </c>
      <c r="AO77">
        <f>C77*'내역서(건축)'!AP356</f>
        <v>0</v>
      </c>
      <c r="AP77">
        <f>C77*'내역서(건축)'!AQ356</f>
        <v>0</v>
      </c>
      <c r="AQ77">
        <f>C77*'내역서(건축)'!AR356</f>
        <v>0</v>
      </c>
      <c r="AR77">
        <f>C77*'내역서(건축)'!AS356</f>
        <v>0</v>
      </c>
      <c r="AS77">
        <f>C77*'내역서(건축)'!AT356</f>
        <v>0</v>
      </c>
      <c r="AT77">
        <f>C77*'내역서(건축)'!AU356</f>
        <v>0</v>
      </c>
      <c r="AU77">
        <f>C77*'내역서(건축)'!AV356</f>
        <v>0</v>
      </c>
    </row>
    <row r="78" spans="1:50" ht="22.9" customHeight="1">
      <c r="A78" s="6" t="s">
        <v>312</v>
      </c>
      <c r="B78" s="7" t="s">
        <v>89</v>
      </c>
      <c r="C78" s="14">
        <v>1</v>
      </c>
      <c r="D78" s="8">
        <f>'내역서(건축)'!F372</f>
        <v>0</v>
      </c>
      <c r="E78" s="8">
        <f t="shared" si="9"/>
        <v>0</v>
      </c>
      <c r="F78" s="8">
        <f>'내역서(건축)'!H372</f>
        <v>0</v>
      </c>
      <c r="G78" s="8">
        <f t="shared" si="10"/>
        <v>0</v>
      </c>
      <c r="H78" s="8">
        <f>'내역서(건축)'!J372</f>
        <v>0</v>
      </c>
      <c r="I78" s="8">
        <f t="shared" si="11"/>
        <v>0</v>
      </c>
      <c r="J78" s="8">
        <f t="shared" si="12"/>
        <v>0</v>
      </c>
      <c r="K78" s="8">
        <f t="shared" si="13"/>
        <v>0</v>
      </c>
      <c r="L78" s="9"/>
      <c r="P78">
        <v>1</v>
      </c>
      <c r="Q78">
        <f>C78*'내역서(건축)'!R372</f>
        <v>0</v>
      </c>
      <c r="R78">
        <f>C78*'내역서(건축)'!S372</f>
        <v>0</v>
      </c>
      <c r="S78">
        <f>C78*'내역서(건축)'!T372</f>
        <v>0</v>
      </c>
      <c r="T78">
        <f>C78*'내역서(건축)'!U372</f>
        <v>0</v>
      </c>
      <c r="U78">
        <f>C78*'내역서(건축)'!V372</f>
        <v>0</v>
      </c>
      <c r="V78">
        <f>C78*'내역서(건축)'!W372</f>
        <v>0</v>
      </c>
      <c r="W78">
        <f>C78*'내역서(건축)'!X372</f>
        <v>0</v>
      </c>
      <c r="X78">
        <f>C78*'내역서(건축)'!Y372</f>
        <v>0</v>
      </c>
      <c r="Y78">
        <f>C78*'내역서(건축)'!Z372</f>
        <v>0</v>
      </c>
      <c r="Z78">
        <f>C78*'내역서(건축)'!AA372</f>
        <v>0</v>
      </c>
      <c r="AA78">
        <f>C78*'내역서(건축)'!AB372</f>
        <v>0</v>
      </c>
      <c r="AB78">
        <f>C78*'내역서(건축)'!AC372</f>
        <v>0</v>
      </c>
      <c r="AC78">
        <f>C78*'내역서(건축)'!AD372</f>
        <v>0</v>
      </c>
      <c r="AD78">
        <f>C78*'내역서(건축)'!AE372</f>
        <v>0</v>
      </c>
      <c r="AE78">
        <f>C78*'내역서(건축)'!AF372</f>
        <v>0</v>
      </c>
      <c r="AF78">
        <f>C78*'내역서(건축)'!AG372</f>
        <v>0</v>
      </c>
      <c r="AG78">
        <f>C78*'내역서(건축)'!AH372</f>
        <v>0</v>
      </c>
      <c r="AH78">
        <f>C78*'내역서(건축)'!AI372</f>
        <v>0</v>
      </c>
      <c r="AI78">
        <f>C78*'내역서(건축)'!AJ372</f>
        <v>0</v>
      </c>
      <c r="AJ78">
        <f>C78*'내역서(건축)'!AK372</f>
        <v>0</v>
      </c>
      <c r="AK78">
        <f>C78*'내역서(건축)'!AL372</f>
        <v>0</v>
      </c>
      <c r="AL78">
        <f>C78*'내역서(건축)'!AM372</f>
        <v>0</v>
      </c>
      <c r="AM78">
        <f>C78*'내역서(건축)'!AN372</f>
        <v>0</v>
      </c>
      <c r="AN78">
        <f>C78*'내역서(건축)'!AO372</f>
        <v>0</v>
      </c>
      <c r="AO78">
        <f>C78*'내역서(건축)'!AP372</f>
        <v>0</v>
      </c>
      <c r="AP78">
        <f>C78*'내역서(건축)'!AQ372</f>
        <v>0</v>
      </c>
      <c r="AQ78">
        <f>C78*'내역서(건축)'!AR372</f>
        <v>0</v>
      </c>
      <c r="AR78">
        <f>C78*'내역서(건축)'!AS372</f>
        <v>0</v>
      </c>
      <c r="AS78">
        <f>C78*'내역서(건축)'!AT372</f>
        <v>0</v>
      </c>
      <c r="AT78">
        <f>C78*'내역서(건축)'!AU372</f>
        <v>0</v>
      </c>
      <c r="AU78">
        <f>C78*'내역서(건축)'!AV372</f>
        <v>0</v>
      </c>
    </row>
    <row r="79" spans="1:50" ht="22.9" customHeight="1">
      <c r="A79" s="9"/>
      <c r="B79" s="14"/>
      <c r="C79" s="14"/>
      <c r="D79" s="8"/>
      <c r="E79" s="8"/>
      <c r="F79" s="8"/>
      <c r="G79" s="8"/>
      <c r="H79" s="8"/>
      <c r="I79" s="8"/>
      <c r="J79" s="8"/>
      <c r="K79" s="8"/>
      <c r="L79" s="9"/>
    </row>
    <row r="80" spans="1:50" ht="22.9" customHeight="1">
      <c r="A80" s="9"/>
      <c r="B80" s="14"/>
      <c r="C80" s="14"/>
      <c r="D80" s="8"/>
      <c r="E80" s="8"/>
      <c r="F80" s="8"/>
      <c r="G80" s="8"/>
      <c r="H80" s="8"/>
      <c r="I80" s="8"/>
      <c r="J80" s="8"/>
      <c r="K80" s="8"/>
      <c r="L80" s="9"/>
    </row>
    <row r="81" spans="1:50" ht="22.9" customHeight="1">
      <c r="A81" s="9"/>
      <c r="B81" s="14"/>
      <c r="C81" s="14"/>
      <c r="D81" s="8"/>
      <c r="E81" s="8"/>
      <c r="F81" s="8"/>
      <c r="G81" s="8"/>
      <c r="H81" s="8"/>
      <c r="I81" s="8"/>
      <c r="J81" s="8"/>
      <c r="K81" s="8"/>
      <c r="L81" s="9"/>
    </row>
    <row r="82" spans="1:50" ht="22.9" customHeight="1">
      <c r="A82" s="9"/>
      <c r="B82" s="14"/>
      <c r="C82" s="14"/>
      <c r="D82" s="8"/>
      <c r="E82" s="8"/>
      <c r="F82" s="8"/>
      <c r="G82" s="8"/>
      <c r="H82" s="8"/>
      <c r="I82" s="8"/>
      <c r="J82" s="8"/>
      <c r="K82" s="8"/>
      <c r="L82" s="9"/>
    </row>
    <row r="83" spans="1:50" ht="22.9" customHeight="1">
      <c r="A83" s="9"/>
      <c r="B83" s="14"/>
      <c r="C83" s="14"/>
      <c r="D83" s="8"/>
      <c r="E83" s="8"/>
      <c r="F83" s="8"/>
      <c r="G83" s="8"/>
      <c r="H83" s="8"/>
      <c r="I83" s="8"/>
      <c r="J83" s="8"/>
      <c r="K83" s="8"/>
      <c r="L83" s="9"/>
    </row>
    <row r="84" spans="1:50" ht="22.9" customHeight="1">
      <c r="A84" s="10" t="s">
        <v>87</v>
      </c>
      <c r="B84" s="12"/>
      <c r="C84" s="12"/>
      <c r="D84" s="13"/>
      <c r="E84" s="13">
        <f>SUMIF(P70:P78, "1", E70:E78)</f>
        <v>0</v>
      </c>
      <c r="F84" s="13"/>
      <c r="G84" s="13">
        <f>SUMIF(P70:P78, "1", G70:G78)</f>
        <v>0</v>
      </c>
      <c r="H84" s="13"/>
      <c r="I84" s="13">
        <f>SUMIF(P70:P78, "1", I70:I78)</f>
        <v>0</v>
      </c>
      <c r="J84" s="13"/>
      <c r="K84" s="13">
        <f>E84+G84+I84</f>
        <v>0</v>
      </c>
      <c r="L84" s="11"/>
      <c r="Q84">
        <f t="shared" ref="Q84:AX84" si="14">SUM(Q70:Q78)</f>
        <v>0</v>
      </c>
      <c r="R84">
        <f t="shared" si="14"/>
        <v>0</v>
      </c>
      <c r="S84">
        <f t="shared" si="14"/>
        <v>0</v>
      </c>
      <c r="T84">
        <f t="shared" si="14"/>
        <v>0</v>
      </c>
      <c r="U84">
        <f t="shared" si="14"/>
        <v>0</v>
      </c>
      <c r="V84">
        <f t="shared" si="14"/>
        <v>0</v>
      </c>
      <c r="W84">
        <f t="shared" si="14"/>
        <v>0</v>
      </c>
      <c r="X84">
        <f t="shared" si="14"/>
        <v>0</v>
      </c>
      <c r="Y84">
        <f t="shared" si="14"/>
        <v>0</v>
      </c>
      <c r="Z84">
        <f t="shared" si="14"/>
        <v>0</v>
      </c>
      <c r="AA84">
        <f t="shared" si="14"/>
        <v>0</v>
      </c>
      <c r="AB84">
        <f t="shared" si="14"/>
        <v>0</v>
      </c>
      <c r="AC84">
        <f t="shared" si="14"/>
        <v>0</v>
      </c>
      <c r="AD84">
        <f t="shared" si="14"/>
        <v>0</v>
      </c>
      <c r="AE84">
        <f t="shared" si="14"/>
        <v>0</v>
      </c>
      <c r="AF84">
        <f t="shared" si="14"/>
        <v>0</v>
      </c>
      <c r="AG84">
        <f t="shared" si="14"/>
        <v>0</v>
      </c>
      <c r="AH84">
        <f t="shared" si="14"/>
        <v>0</v>
      </c>
      <c r="AI84">
        <f t="shared" si="14"/>
        <v>0</v>
      </c>
      <c r="AJ84">
        <f t="shared" si="14"/>
        <v>0</v>
      </c>
      <c r="AK84">
        <f t="shared" si="14"/>
        <v>0</v>
      </c>
      <c r="AL84">
        <f t="shared" si="14"/>
        <v>0</v>
      </c>
      <c r="AM84">
        <f t="shared" si="14"/>
        <v>0</v>
      </c>
      <c r="AN84">
        <f t="shared" si="14"/>
        <v>0</v>
      </c>
      <c r="AO84">
        <f t="shared" si="14"/>
        <v>0</v>
      </c>
      <c r="AP84">
        <f t="shared" si="14"/>
        <v>0</v>
      </c>
      <c r="AQ84">
        <f t="shared" si="14"/>
        <v>0</v>
      </c>
      <c r="AR84">
        <f t="shared" si="14"/>
        <v>0</v>
      </c>
      <c r="AS84">
        <f t="shared" si="14"/>
        <v>0</v>
      </c>
      <c r="AT84">
        <f t="shared" si="14"/>
        <v>0</v>
      </c>
      <c r="AU84">
        <f t="shared" si="14"/>
        <v>0</v>
      </c>
      <c r="AV84">
        <f t="shared" si="14"/>
        <v>0</v>
      </c>
      <c r="AW84">
        <f t="shared" si="14"/>
        <v>0</v>
      </c>
      <c r="AX84">
        <f t="shared" si="14"/>
        <v>0</v>
      </c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conditionalFormatting sqref="A5:L84">
    <cfRule type="containsText" dxfId="3" priority="3" stopIfTrue="1" operator="containsText" text=".">
      <formula>NOT(ISERROR(SEARCH(".",A5)))</formula>
    </cfRule>
    <cfRule type="notContainsText" dxfId="2" priority="4" stopIfTrue="1" operator="notContains" text=".">
      <formula>ISERROR(SEARCH(".",A5))</formula>
    </cfRule>
  </conditionalFormatting>
  <pageMargins left="0.74803149606299213" right="0" top="0.55118110236220474" bottom="0.15748031496062992" header="0.31496062992125984" footer="0.15748031496062992"/>
  <pageSetup paperSize="9" scale="95" orientation="landscape" r:id="rId1"/>
  <rowBreaks count="5" manualBreakCount="5">
    <brk id="20" max="16383" man="1"/>
    <brk id="36" max="16383" man="1"/>
    <brk id="52" max="16383" man="1"/>
    <brk id="68" max="16383" man="1"/>
    <brk id="8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Y372"/>
  <sheetViews>
    <sheetView zoomScale="130" zoomScaleNormal="130" workbookViewId="0">
      <pane xSplit="4" ySplit="4" topLeftCell="E5" activePane="bottomRight" state="frozen"/>
      <selection activeCell="E218" sqref="E218"/>
      <selection pane="topRight" activeCell="E218" sqref="E218"/>
      <selection pane="bottomLeft" activeCell="E218" sqref="E218"/>
      <selection pane="bottomRight" activeCell="AZ1" sqref="AZ1"/>
    </sheetView>
  </sheetViews>
  <sheetFormatPr defaultRowHeight="16.5"/>
  <cols>
    <col min="1" max="2" width="20.75" style="2" customWidth="1"/>
    <col min="3" max="3" width="4.75" style="3" customWidth="1"/>
    <col min="4" max="5" width="6.75" style="4" customWidth="1"/>
    <col min="6" max="6" width="9.75" style="4" customWidth="1"/>
    <col min="7" max="7" width="6.75" style="4" customWidth="1"/>
    <col min="8" max="8" width="9.75" style="4" customWidth="1"/>
    <col min="9" max="9" width="6.75" style="4" customWidth="1"/>
    <col min="10" max="10" width="9.75" style="4" customWidth="1"/>
    <col min="11" max="11" width="6.75" style="4" customWidth="1"/>
    <col min="12" max="12" width="9.75" style="4" customWidth="1"/>
    <col min="13" max="13" width="8.75" style="4" customWidth="1"/>
    <col min="14" max="51" width="0" hidden="1" customWidth="1"/>
  </cols>
  <sheetData>
    <row r="1" spans="1:51" ht="30" customHeight="1">
      <c r="A1" s="95" t="s">
        <v>259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51" ht="22.9" customHeight="1">
      <c r="A2" s="96" t="str">
        <f>원가계산서!A2</f>
        <v>■ 공사명 : 병동 등 화장실 환경개선공사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51" ht="22.9" customHeight="1">
      <c r="A3" s="104" t="s">
        <v>260</v>
      </c>
      <c r="B3" s="104" t="s">
        <v>261</v>
      </c>
      <c r="C3" s="104" t="s">
        <v>4</v>
      </c>
      <c r="D3" s="104" t="s">
        <v>71</v>
      </c>
      <c r="E3" s="104" t="s">
        <v>72</v>
      </c>
      <c r="F3" s="104"/>
      <c r="G3" s="104" t="s">
        <v>73</v>
      </c>
      <c r="H3" s="104"/>
      <c r="I3" s="104" t="s">
        <v>74</v>
      </c>
      <c r="J3" s="104"/>
      <c r="K3" s="104" t="s">
        <v>75</v>
      </c>
      <c r="L3" s="104"/>
      <c r="M3" s="104" t="s">
        <v>262</v>
      </c>
    </row>
    <row r="4" spans="1:51" ht="22.9" customHeight="1">
      <c r="A4" s="104"/>
      <c r="B4" s="104"/>
      <c r="C4" s="104"/>
      <c r="D4" s="104"/>
      <c r="E4" s="5" t="s">
        <v>77</v>
      </c>
      <c r="F4" s="5" t="s">
        <v>78</v>
      </c>
      <c r="G4" s="5" t="s">
        <v>77</v>
      </c>
      <c r="H4" s="5" t="s">
        <v>78</v>
      </c>
      <c r="I4" s="5" t="s">
        <v>77</v>
      </c>
      <c r="J4" s="5" t="s">
        <v>78</v>
      </c>
      <c r="K4" s="5" t="s">
        <v>77</v>
      </c>
      <c r="L4" s="5" t="s">
        <v>78</v>
      </c>
      <c r="M4" s="104"/>
      <c r="N4" t="s">
        <v>79</v>
      </c>
      <c r="O4" t="s">
        <v>80</v>
      </c>
      <c r="P4" t="s">
        <v>81</v>
      </c>
      <c r="Q4" t="s">
        <v>82</v>
      </c>
      <c r="R4" t="s">
        <v>86</v>
      </c>
      <c r="S4" t="s">
        <v>263</v>
      </c>
      <c r="T4" t="s">
        <v>264</v>
      </c>
      <c r="U4" t="s">
        <v>265</v>
      </c>
      <c r="V4" t="s">
        <v>266</v>
      </c>
      <c r="W4" t="s">
        <v>267</v>
      </c>
      <c r="X4" t="s">
        <v>268</v>
      </c>
      <c r="Y4" t="s">
        <v>269</v>
      </c>
      <c r="Z4" t="s">
        <v>270</v>
      </c>
      <c r="AA4" t="s">
        <v>271</v>
      </c>
      <c r="AB4" t="s">
        <v>272</v>
      </c>
      <c r="AC4" t="s">
        <v>273</v>
      </c>
      <c r="AD4" t="s">
        <v>274</v>
      </c>
      <c r="AE4" t="s">
        <v>275</v>
      </c>
      <c r="AF4" t="s">
        <v>276</v>
      </c>
      <c r="AG4" t="s">
        <v>277</v>
      </c>
      <c r="AH4" t="s">
        <v>278</v>
      </c>
      <c r="AI4" t="s">
        <v>279</v>
      </c>
      <c r="AJ4" t="s">
        <v>280</v>
      </c>
      <c r="AK4" t="s">
        <v>281</v>
      </c>
      <c r="AL4" t="s">
        <v>282</v>
      </c>
      <c r="AM4" t="s">
        <v>283</v>
      </c>
      <c r="AN4" t="s">
        <v>284</v>
      </c>
      <c r="AO4" t="s">
        <v>285</v>
      </c>
      <c r="AP4" t="s">
        <v>286</v>
      </c>
      <c r="AQ4" t="s">
        <v>287</v>
      </c>
      <c r="AR4" t="s">
        <v>288</v>
      </c>
      <c r="AS4" t="s">
        <v>289</v>
      </c>
      <c r="AT4" t="s">
        <v>290</v>
      </c>
      <c r="AU4" t="s">
        <v>291</v>
      </c>
      <c r="AV4" t="s">
        <v>292</v>
      </c>
      <c r="AW4" t="s">
        <v>83</v>
      </c>
      <c r="AX4" t="s">
        <v>84</v>
      </c>
      <c r="AY4" t="s">
        <v>5</v>
      </c>
    </row>
    <row r="5" spans="1:51" ht="22.9" customHeight="1">
      <c r="A5" s="108" t="s">
        <v>293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10"/>
    </row>
    <row r="6" spans="1:51" ht="22.9" customHeight="1">
      <c r="A6" s="6" t="s">
        <v>101</v>
      </c>
      <c r="B6" s="6" t="s">
        <v>102</v>
      </c>
      <c r="C6" s="7" t="s">
        <v>14</v>
      </c>
      <c r="D6" s="8">
        <v>280</v>
      </c>
      <c r="E6" s="8"/>
      <c r="F6" s="8">
        <f t="shared" ref="F6:F18" si="0">ROUNDDOWN(D6*E6, 0)</f>
        <v>0</v>
      </c>
      <c r="G6" s="8"/>
      <c r="H6" s="8">
        <f t="shared" ref="H6:H18" si="1">ROUNDDOWN(D6*G6, 0)</f>
        <v>0</v>
      </c>
      <c r="I6" s="8"/>
      <c r="J6" s="8">
        <f t="shared" ref="J6:J18" si="2">ROUNDDOWN(D6*I6, 0)</f>
        <v>0</v>
      </c>
      <c r="K6" s="8">
        <f t="shared" ref="K6:K18" si="3">E6+G6+I6</f>
        <v>0</v>
      </c>
      <c r="L6" s="8">
        <f t="shared" ref="L6:L18" si="4">F6+H6+J6</f>
        <v>0</v>
      </c>
      <c r="M6" s="15"/>
      <c r="O6" t="str">
        <f>""</f>
        <v/>
      </c>
      <c r="P6" s="1" t="s">
        <v>86</v>
      </c>
      <c r="Q6">
        <v>1</v>
      </c>
      <c r="R6">
        <f t="shared" ref="R6:R18" si="5">IF(P6="기계경비", J6, 0)</f>
        <v>0</v>
      </c>
      <c r="S6">
        <f t="shared" ref="S6:S18" si="6">IF(P6="운반비", L6, 0)</f>
        <v>0</v>
      </c>
      <c r="T6">
        <f t="shared" ref="T6:T18" si="7">IF(P6="작업부산물", F6, 0)</f>
        <v>0</v>
      </c>
      <c r="U6">
        <f t="shared" ref="U6:U18" si="8">IF(P6="관급", F6, 0)</f>
        <v>0</v>
      </c>
      <c r="V6">
        <f t="shared" ref="V6:V18" si="9">IF(P6="외주비", J6, 0)</f>
        <v>0</v>
      </c>
      <c r="W6">
        <f t="shared" ref="W6:W18" si="10">IF(P6="장비비", J6, 0)</f>
        <v>0</v>
      </c>
      <c r="X6">
        <f t="shared" ref="X6:X18" si="11">IF(P6="폐기물처리비", L6, 0)</f>
        <v>0</v>
      </c>
      <c r="Y6">
        <f t="shared" ref="Y6:Y18" si="12">IF(P6="가설비", J6, 0)</f>
        <v>0</v>
      </c>
      <c r="Z6">
        <f t="shared" ref="Z6:Z18" si="13">IF(P6="잡비제외분", F6, 0)</f>
        <v>0</v>
      </c>
      <c r="AA6">
        <f t="shared" ref="AA6:AA18" si="14">IF(P6="사급자재대", L6, 0)</f>
        <v>0</v>
      </c>
      <c r="AB6">
        <f t="shared" ref="AB6:AB18" si="15">IF(P6="관급자재대", L6, 0)</f>
        <v>0</v>
      </c>
      <c r="AC6">
        <f t="shared" ref="AC6:AC18" si="16">IF(P6="사용자항목1", L6, 0)</f>
        <v>0</v>
      </c>
      <c r="AD6">
        <f t="shared" ref="AD6:AD18" si="17">IF(P6="사용자항목2", L6, 0)</f>
        <v>0</v>
      </c>
      <c r="AE6">
        <f t="shared" ref="AE6:AE18" si="18">IF(P6="안전관리비", L6, 0)</f>
        <v>0</v>
      </c>
      <c r="AF6">
        <f t="shared" ref="AF6:AF18" si="19">IF(P6="품질관리비", L6, 0)</f>
        <v>0</v>
      </c>
      <c r="AG6">
        <f t="shared" ref="AG6:AG18" si="20">IF(P6="작업부산물(철거해체)", L6, 0)</f>
        <v>0</v>
      </c>
      <c r="AH6">
        <f t="shared" ref="AH6:AH18" si="21">IF(P6="재해예방기술지도비", L6, 0)</f>
        <v>0</v>
      </c>
      <c r="AI6">
        <f t="shared" ref="AI6:AI18" si="22">IF(P6="사용자항목7", L6, 0)</f>
        <v>0</v>
      </c>
      <c r="AJ6">
        <f t="shared" ref="AJ6:AJ18" si="23">IF(P6="석면분담금", L6, 0)</f>
        <v>0</v>
      </c>
      <c r="AK6">
        <f t="shared" ref="AK6:AK18" si="24">IF(P6="임금채권분담금", L6, 0)</f>
        <v>0</v>
      </c>
      <c r="AL6">
        <f t="shared" ref="AL6:AL18" si="25">IF(P6="사용자항목10", L6, 0)</f>
        <v>0</v>
      </c>
      <c r="AM6">
        <f t="shared" ref="AM6:AM18" si="26">IF(P6="사용자항목11", L6, 0)</f>
        <v>0</v>
      </c>
      <c r="AN6">
        <f t="shared" ref="AN6:AN18" si="27">IF(P6="사용자항목12", L6, 0)</f>
        <v>0</v>
      </c>
      <c r="AO6">
        <f t="shared" ref="AO6:AO18" si="28">IF(P6="사용자항목13", L6, 0)</f>
        <v>0</v>
      </c>
      <c r="AP6">
        <f t="shared" ref="AP6:AP18" si="29">IF(P6="사용자항목14", L6, 0)</f>
        <v>0</v>
      </c>
      <c r="AQ6">
        <f t="shared" ref="AQ6:AQ18" si="30">IF(P6="사용자항목15", L6, 0)</f>
        <v>0</v>
      </c>
      <c r="AR6">
        <f t="shared" ref="AR6:AR18" si="31">IF(P6="사용자항목16", L6, 0)</f>
        <v>0</v>
      </c>
      <c r="AS6">
        <f t="shared" ref="AS6:AS18" si="32">IF(P6="사용자항목17", L6, 0)</f>
        <v>0</v>
      </c>
      <c r="AT6">
        <f t="shared" ref="AT6:AT18" si="33">IF(P6="사용자항목18", L6, 0)</f>
        <v>0</v>
      </c>
      <c r="AU6">
        <f t="shared" ref="AU6:AU18" si="34">IF(P6="사용자항목19", L6, 0)</f>
        <v>0</v>
      </c>
      <c r="AY6" s="1" t="s">
        <v>10</v>
      </c>
    </row>
    <row r="7" spans="1:51" ht="22.9" customHeight="1">
      <c r="A7" s="6" t="s">
        <v>103</v>
      </c>
      <c r="B7" s="6" t="s">
        <v>104</v>
      </c>
      <c r="C7" s="7" t="s">
        <v>14</v>
      </c>
      <c r="D7" s="8">
        <v>560</v>
      </c>
      <c r="E7" s="8"/>
      <c r="F7" s="8">
        <f t="shared" si="0"/>
        <v>0</v>
      </c>
      <c r="G7" s="8"/>
      <c r="H7" s="8">
        <f t="shared" si="1"/>
        <v>0</v>
      </c>
      <c r="I7" s="8"/>
      <c r="J7" s="8">
        <f t="shared" si="2"/>
        <v>0</v>
      </c>
      <c r="K7" s="8">
        <f t="shared" si="3"/>
        <v>0</v>
      </c>
      <c r="L7" s="8">
        <f t="shared" si="4"/>
        <v>0</v>
      </c>
      <c r="M7" s="15"/>
      <c r="O7" t="str">
        <f>""</f>
        <v/>
      </c>
      <c r="P7" s="1" t="s">
        <v>86</v>
      </c>
      <c r="Q7">
        <v>1</v>
      </c>
      <c r="R7">
        <f t="shared" si="5"/>
        <v>0</v>
      </c>
      <c r="S7">
        <f t="shared" si="6"/>
        <v>0</v>
      </c>
      <c r="T7">
        <f t="shared" si="7"/>
        <v>0</v>
      </c>
      <c r="U7">
        <f t="shared" si="8"/>
        <v>0</v>
      </c>
      <c r="V7">
        <f t="shared" si="9"/>
        <v>0</v>
      </c>
      <c r="W7">
        <f t="shared" si="10"/>
        <v>0</v>
      </c>
      <c r="X7">
        <f t="shared" si="11"/>
        <v>0</v>
      </c>
      <c r="Y7">
        <f t="shared" si="12"/>
        <v>0</v>
      </c>
      <c r="Z7">
        <f t="shared" si="13"/>
        <v>0</v>
      </c>
      <c r="AA7">
        <f t="shared" si="14"/>
        <v>0</v>
      </c>
      <c r="AB7">
        <f t="shared" si="15"/>
        <v>0</v>
      </c>
      <c r="AC7">
        <f t="shared" si="16"/>
        <v>0</v>
      </c>
      <c r="AD7">
        <f t="shared" si="17"/>
        <v>0</v>
      </c>
      <c r="AE7">
        <f t="shared" si="18"/>
        <v>0</v>
      </c>
      <c r="AF7">
        <f t="shared" si="19"/>
        <v>0</v>
      </c>
      <c r="AG7">
        <f t="shared" si="20"/>
        <v>0</v>
      </c>
      <c r="AH7">
        <f t="shared" si="21"/>
        <v>0</v>
      </c>
      <c r="AI7">
        <f t="shared" si="22"/>
        <v>0</v>
      </c>
      <c r="AJ7">
        <f t="shared" si="23"/>
        <v>0</v>
      </c>
      <c r="AK7">
        <f t="shared" si="24"/>
        <v>0</v>
      </c>
      <c r="AL7">
        <f t="shared" si="25"/>
        <v>0</v>
      </c>
      <c r="AM7">
        <f t="shared" si="26"/>
        <v>0</v>
      </c>
      <c r="AN7">
        <f t="shared" si="27"/>
        <v>0</v>
      </c>
      <c r="AO7">
        <f t="shared" si="28"/>
        <v>0</v>
      </c>
      <c r="AP7">
        <f t="shared" si="29"/>
        <v>0</v>
      </c>
      <c r="AQ7">
        <f t="shared" si="30"/>
        <v>0</v>
      </c>
      <c r="AR7">
        <f t="shared" si="31"/>
        <v>0</v>
      </c>
      <c r="AS7">
        <f t="shared" si="32"/>
        <v>0</v>
      </c>
      <c r="AT7">
        <f t="shared" si="33"/>
        <v>0</v>
      </c>
      <c r="AU7">
        <f t="shared" si="34"/>
        <v>0</v>
      </c>
      <c r="AY7" s="1" t="s">
        <v>10</v>
      </c>
    </row>
    <row r="8" spans="1:51" ht="22.9" customHeight="1">
      <c r="A8" s="6" t="s">
        <v>105</v>
      </c>
      <c r="B8" s="6" t="s">
        <v>106</v>
      </c>
      <c r="C8" s="7" t="s">
        <v>14</v>
      </c>
      <c r="D8" s="8">
        <v>840</v>
      </c>
      <c r="E8" s="8"/>
      <c r="F8" s="8">
        <f t="shared" si="0"/>
        <v>0</v>
      </c>
      <c r="G8" s="8"/>
      <c r="H8" s="8">
        <f t="shared" si="1"/>
        <v>0</v>
      </c>
      <c r="I8" s="8"/>
      <c r="J8" s="8">
        <f t="shared" si="2"/>
        <v>0</v>
      </c>
      <c r="K8" s="8">
        <f t="shared" si="3"/>
        <v>0</v>
      </c>
      <c r="L8" s="8">
        <f t="shared" si="4"/>
        <v>0</v>
      </c>
      <c r="M8" s="15"/>
      <c r="O8" t="str">
        <f>""</f>
        <v/>
      </c>
      <c r="P8" s="1" t="s">
        <v>86</v>
      </c>
      <c r="Q8">
        <v>1</v>
      </c>
      <c r="R8">
        <f t="shared" si="5"/>
        <v>0</v>
      </c>
      <c r="S8">
        <f t="shared" si="6"/>
        <v>0</v>
      </c>
      <c r="T8">
        <f t="shared" si="7"/>
        <v>0</v>
      </c>
      <c r="U8">
        <f t="shared" si="8"/>
        <v>0</v>
      </c>
      <c r="V8">
        <f t="shared" si="9"/>
        <v>0</v>
      </c>
      <c r="W8">
        <f t="shared" si="10"/>
        <v>0</v>
      </c>
      <c r="X8">
        <f t="shared" si="11"/>
        <v>0</v>
      </c>
      <c r="Y8">
        <f t="shared" si="12"/>
        <v>0</v>
      </c>
      <c r="Z8">
        <f t="shared" si="13"/>
        <v>0</v>
      </c>
      <c r="AA8">
        <f t="shared" si="14"/>
        <v>0</v>
      </c>
      <c r="AB8">
        <f t="shared" si="15"/>
        <v>0</v>
      </c>
      <c r="AC8">
        <f t="shared" si="16"/>
        <v>0</v>
      </c>
      <c r="AD8">
        <f t="shared" si="17"/>
        <v>0</v>
      </c>
      <c r="AE8">
        <f t="shared" si="18"/>
        <v>0</v>
      </c>
      <c r="AF8">
        <f t="shared" si="19"/>
        <v>0</v>
      </c>
      <c r="AG8">
        <f t="shared" si="20"/>
        <v>0</v>
      </c>
      <c r="AH8">
        <f t="shared" si="21"/>
        <v>0</v>
      </c>
      <c r="AI8">
        <f t="shared" si="22"/>
        <v>0</v>
      </c>
      <c r="AJ8">
        <f t="shared" si="23"/>
        <v>0</v>
      </c>
      <c r="AK8">
        <f t="shared" si="24"/>
        <v>0</v>
      </c>
      <c r="AL8">
        <f t="shared" si="25"/>
        <v>0</v>
      </c>
      <c r="AM8">
        <f t="shared" si="26"/>
        <v>0</v>
      </c>
      <c r="AN8">
        <f t="shared" si="27"/>
        <v>0</v>
      </c>
      <c r="AO8">
        <f t="shared" si="28"/>
        <v>0</v>
      </c>
      <c r="AP8">
        <f t="shared" si="29"/>
        <v>0</v>
      </c>
      <c r="AQ8">
        <f t="shared" si="30"/>
        <v>0</v>
      </c>
      <c r="AR8">
        <f t="shared" si="31"/>
        <v>0</v>
      </c>
      <c r="AS8">
        <f t="shared" si="32"/>
        <v>0</v>
      </c>
      <c r="AT8">
        <f t="shared" si="33"/>
        <v>0</v>
      </c>
      <c r="AU8">
        <f t="shared" si="34"/>
        <v>0</v>
      </c>
      <c r="AY8" s="1" t="s">
        <v>10</v>
      </c>
    </row>
    <row r="9" spans="1:51" ht="22.9" customHeight="1">
      <c r="A9" s="6" t="s">
        <v>107</v>
      </c>
      <c r="B9" s="6" t="s">
        <v>108</v>
      </c>
      <c r="C9" s="7" t="s">
        <v>16</v>
      </c>
      <c r="D9" s="8">
        <v>12</v>
      </c>
      <c r="E9" s="8"/>
      <c r="F9" s="8">
        <f t="shared" si="0"/>
        <v>0</v>
      </c>
      <c r="G9" s="8"/>
      <c r="H9" s="8">
        <f t="shared" si="1"/>
        <v>0</v>
      </c>
      <c r="I9" s="8"/>
      <c r="J9" s="8">
        <f t="shared" si="2"/>
        <v>0</v>
      </c>
      <c r="K9" s="8">
        <f t="shared" si="3"/>
        <v>0</v>
      </c>
      <c r="L9" s="8">
        <f t="shared" si="4"/>
        <v>0</v>
      </c>
      <c r="M9" s="15"/>
      <c r="O9" t="str">
        <f>""</f>
        <v/>
      </c>
      <c r="P9" s="1" t="s">
        <v>86</v>
      </c>
      <c r="Q9">
        <v>1</v>
      </c>
      <c r="R9">
        <f t="shared" si="5"/>
        <v>0</v>
      </c>
      <c r="S9">
        <f t="shared" si="6"/>
        <v>0</v>
      </c>
      <c r="T9">
        <f t="shared" si="7"/>
        <v>0</v>
      </c>
      <c r="U9">
        <f t="shared" si="8"/>
        <v>0</v>
      </c>
      <c r="V9">
        <f t="shared" si="9"/>
        <v>0</v>
      </c>
      <c r="W9">
        <f t="shared" si="10"/>
        <v>0</v>
      </c>
      <c r="X9">
        <f t="shared" si="11"/>
        <v>0</v>
      </c>
      <c r="Y9">
        <f t="shared" si="12"/>
        <v>0</v>
      </c>
      <c r="Z9">
        <f t="shared" si="13"/>
        <v>0</v>
      </c>
      <c r="AA9">
        <f t="shared" si="14"/>
        <v>0</v>
      </c>
      <c r="AB9">
        <f t="shared" si="15"/>
        <v>0</v>
      </c>
      <c r="AC9">
        <f t="shared" si="16"/>
        <v>0</v>
      </c>
      <c r="AD9">
        <f t="shared" si="17"/>
        <v>0</v>
      </c>
      <c r="AE9">
        <f t="shared" si="18"/>
        <v>0</v>
      </c>
      <c r="AF9">
        <f t="shared" si="19"/>
        <v>0</v>
      </c>
      <c r="AG9">
        <f t="shared" si="20"/>
        <v>0</v>
      </c>
      <c r="AH9">
        <f t="shared" si="21"/>
        <v>0</v>
      </c>
      <c r="AI9">
        <f t="shared" si="22"/>
        <v>0</v>
      </c>
      <c r="AJ9">
        <f t="shared" si="23"/>
        <v>0</v>
      </c>
      <c r="AK9">
        <f t="shared" si="24"/>
        <v>0</v>
      </c>
      <c r="AL9">
        <f t="shared" si="25"/>
        <v>0</v>
      </c>
      <c r="AM9">
        <f t="shared" si="26"/>
        <v>0</v>
      </c>
      <c r="AN9">
        <f t="shared" si="27"/>
        <v>0</v>
      </c>
      <c r="AO9">
        <f t="shared" si="28"/>
        <v>0</v>
      </c>
      <c r="AP9">
        <f t="shared" si="29"/>
        <v>0</v>
      </c>
      <c r="AQ9">
        <f t="shared" si="30"/>
        <v>0</v>
      </c>
      <c r="AR9">
        <f t="shared" si="31"/>
        <v>0</v>
      </c>
      <c r="AS9">
        <f t="shared" si="32"/>
        <v>0</v>
      </c>
      <c r="AT9">
        <f t="shared" si="33"/>
        <v>0</v>
      </c>
      <c r="AU9">
        <f t="shared" si="34"/>
        <v>0</v>
      </c>
      <c r="AY9" s="1" t="s">
        <v>10</v>
      </c>
    </row>
    <row r="10" spans="1:51" ht="22.9" customHeight="1">
      <c r="A10" s="6" t="s">
        <v>107</v>
      </c>
      <c r="B10" s="6" t="s">
        <v>109</v>
      </c>
      <c r="C10" s="7" t="s">
        <v>16</v>
      </c>
      <c r="D10" s="8">
        <v>6</v>
      </c>
      <c r="E10" s="8"/>
      <c r="F10" s="8">
        <f t="shared" si="0"/>
        <v>0</v>
      </c>
      <c r="G10" s="8"/>
      <c r="H10" s="8">
        <f t="shared" si="1"/>
        <v>0</v>
      </c>
      <c r="I10" s="8"/>
      <c r="J10" s="8">
        <f t="shared" si="2"/>
        <v>0</v>
      </c>
      <c r="K10" s="8">
        <f t="shared" si="3"/>
        <v>0</v>
      </c>
      <c r="L10" s="8">
        <f t="shared" si="4"/>
        <v>0</v>
      </c>
      <c r="M10" s="15"/>
      <c r="O10" t="str">
        <f>""</f>
        <v/>
      </c>
      <c r="P10" s="1" t="s">
        <v>86</v>
      </c>
      <c r="Q10">
        <v>1</v>
      </c>
      <c r="R10">
        <f t="shared" si="5"/>
        <v>0</v>
      </c>
      <c r="S10">
        <f t="shared" si="6"/>
        <v>0</v>
      </c>
      <c r="T10">
        <f t="shared" si="7"/>
        <v>0</v>
      </c>
      <c r="U10">
        <f t="shared" si="8"/>
        <v>0</v>
      </c>
      <c r="V10">
        <f t="shared" si="9"/>
        <v>0</v>
      </c>
      <c r="W10">
        <f t="shared" si="10"/>
        <v>0</v>
      </c>
      <c r="X10">
        <f t="shared" si="11"/>
        <v>0</v>
      </c>
      <c r="Y10">
        <f t="shared" si="12"/>
        <v>0</v>
      </c>
      <c r="Z10">
        <f t="shared" si="13"/>
        <v>0</v>
      </c>
      <c r="AA10">
        <f t="shared" si="14"/>
        <v>0</v>
      </c>
      <c r="AB10">
        <f t="shared" si="15"/>
        <v>0</v>
      </c>
      <c r="AC10">
        <f t="shared" si="16"/>
        <v>0</v>
      </c>
      <c r="AD10">
        <f t="shared" si="17"/>
        <v>0</v>
      </c>
      <c r="AE10">
        <f t="shared" si="18"/>
        <v>0</v>
      </c>
      <c r="AF10">
        <f t="shared" si="19"/>
        <v>0</v>
      </c>
      <c r="AG10">
        <f t="shared" si="20"/>
        <v>0</v>
      </c>
      <c r="AH10">
        <f t="shared" si="21"/>
        <v>0</v>
      </c>
      <c r="AI10">
        <f t="shared" si="22"/>
        <v>0</v>
      </c>
      <c r="AJ10">
        <f t="shared" si="23"/>
        <v>0</v>
      </c>
      <c r="AK10">
        <f t="shared" si="24"/>
        <v>0</v>
      </c>
      <c r="AL10">
        <f t="shared" si="25"/>
        <v>0</v>
      </c>
      <c r="AM10">
        <f t="shared" si="26"/>
        <v>0</v>
      </c>
      <c r="AN10">
        <f t="shared" si="27"/>
        <v>0</v>
      </c>
      <c r="AO10">
        <f t="shared" si="28"/>
        <v>0</v>
      </c>
      <c r="AP10">
        <f t="shared" si="29"/>
        <v>0</v>
      </c>
      <c r="AQ10">
        <f t="shared" si="30"/>
        <v>0</v>
      </c>
      <c r="AR10">
        <f t="shared" si="31"/>
        <v>0</v>
      </c>
      <c r="AS10">
        <f t="shared" si="32"/>
        <v>0</v>
      </c>
      <c r="AT10">
        <f t="shared" si="33"/>
        <v>0</v>
      </c>
      <c r="AU10">
        <f t="shared" si="34"/>
        <v>0</v>
      </c>
      <c r="AY10" s="1" t="s">
        <v>10</v>
      </c>
    </row>
    <row r="11" spans="1:51" ht="22.9" customHeight="1">
      <c r="A11" s="6" t="s">
        <v>107</v>
      </c>
      <c r="B11" s="6" t="s">
        <v>110</v>
      </c>
      <c r="C11" s="7" t="s">
        <v>16</v>
      </c>
      <c r="D11" s="8">
        <v>10</v>
      </c>
      <c r="E11" s="8"/>
      <c r="F11" s="8">
        <f t="shared" si="0"/>
        <v>0</v>
      </c>
      <c r="G11" s="8"/>
      <c r="H11" s="8">
        <f t="shared" si="1"/>
        <v>0</v>
      </c>
      <c r="I11" s="8"/>
      <c r="J11" s="8">
        <f t="shared" si="2"/>
        <v>0</v>
      </c>
      <c r="K11" s="8">
        <f t="shared" si="3"/>
        <v>0</v>
      </c>
      <c r="L11" s="8">
        <f t="shared" si="4"/>
        <v>0</v>
      </c>
      <c r="M11" s="15"/>
      <c r="O11" t="str">
        <f>""</f>
        <v/>
      </c>
      <c r="P11" s="1" t="s">
        <v>86</v>
      </c>
      <c r="Q11">
        <v>1</v>
      </c>
      <c r="R11">
        <f t="shared" si="5"/>
        <v>0</v>
      </c>
      <c r="S11">
        <f t="shared" si="6"/>
        <v>0</v>
      </c>
      <c r="T11">
        <f t="shared" si="7"/>
        <v>0</v>
      </c>
      <c r="U11">
        <f t="shared" si="8"/>
        <v>0</v>
      </c>
      <c r="V11">
        <f t="shared" si="9"/>
        <v>0</v>
      </c>
      <c r="W11">
        <f t="shared" si="10"/>
        <v>0</v>
      </c>
      <c r="X11">
        <f t="shared" si="11"/>
        <v>0</v>
      </c>
      <c r="Y11">
        <f t="shared" si="12"/>
        <v>0</v>
      </c>
      <c r="Z11">
        <f t="shared" si="13"/>
        <v>0</v>
      </c>
      <c r="AA11">
        <f t="shared" si="14"/>
        <v>0</v>
      </c>
      <c r="AB11">
        <f t="shared" si="15"/>
        <v>0</v>
      </c>
      <c r="AC11">
        <f t="shared" si="16"/>
        <v>0</v>
      </c>
      <c r="AD11">
        <f t="shared" si="17"/>
        <v>0</v>
      </c>
      <c r="AE11">
        <f t="shared" si="18"/>
        <v>0</v>
      </c>
      <c r="AF11">
        <f t="shared" si="19"/>
        <v>0</v>
      </c>
      <c r="AG11">
        <f t="shared" si="20"/>
        <v>0</v>
      </c>
      <c r="AH11">
        <f t="shared" si="21"/>
        <v>0</v>
      </c>
      <c r="AI11">
        <f t="shared" si="22"/>
        <v>0</v>
      </c>
      <c r="AJ11">
        <f t="shared" si="23"/>
        <v>0</v>
      </c>
      <c r="AK11">
        <f t="shared" si="24"/>
        <v>0</v>
      </c>
      <c r="AL11">
        <f t="shared" si="25"/>
        <v>0</v>
      </c>
      <c r="AM11">
        <f t="shared" si="26"/>
        <v>0</v>
      </c>
      <c r="AN11">
        <f t="shared" si="27"/>
        <v>0</v>
      </c>
      <c r="AO11">
        <f t="shared" si="28"/>
        <v>0</v>
      </c>
      <c r="AP11">
        <f t="shared" si="29"/>
        <v>0</v>
      </c>
      <c r="AQ11">
        <f t="shared" si="30"/>
        <v>0</v>
      </c>
      <c r="AR11">
        <f t="shared" si="31"/>
        <v>0</v>
      </c>
      <c r="AS11">
        <f t="shared" si="32"/>
        <v>0</v>
      </c>
      <c r="AT11">
        <f t="shared" si="33"/>
        <v>0</v>
      </c>
      <c r="AU11">
        <f t="shared" si="34"/>
        <v>0</v>
      </c>
      <c r="AY11" s="1" t="s">
        <v>10</v>
      </c>
    </row>
    <row r="12" spans="1:51" ht="22.9" customHeight="1">
      <c r="A12" s="6" t="s">
        <v>107</v>
      </c>
      <c r="B12" s="6" t="s">
        <v>111</v>
      </c>
      <c r="C12" s="7" t="s">
        <v>16</v>
      </c>
      <c r="D12" s="8">
        <v>4</v>
      </c>
      <c r="E12" s="8"/>
      <c r="F12" s="8">
        <f t="shared" si="0"/>
        <v>0</v>
      </c>
      <c r="G12" s="8"/>
      <c r="H12" s="8">
        <f t="shared" si="1"/>
        <v>0</v>
      </c>
      <c r="I12" s="8"/>
      <c r="J12" s="8">
        <f t="shared" si="2"/>
        <v>0</v>
      </c>
      <c r="K12" s="8">
        <f t="shared" si="3"/>
        <v>0</v>
      </c>
      <c r="L12" s="8">
        <f t="shared" si="4"/>
        <v>0</v>
      </c>
      <c r="M12" s="15"/>
      <c r="O12" t="str">
        <f>""</f>
        <v/>
      </c>
      <c r="P12" s="1" t="s">
        <v>86</v>
      </c>
      <c r="Q12">
        <v>1</v>
      </c>
      <c r="R12">
        <f t="shared" si="5"/>
        <v>0</v>
      </c>
      <c r="S12">
        <f t="shared" si="6"/>
        <v>0</v>
      </c>
      <c r="T12">
        <f t="shared" si="7"/>
        <v>0</v>
      </c>
      <c r="U12">
        <f t="shared" si="8"/>
        <v>0</v>
      </c>
      <c r="V12">
        <f t="shared" si="9"/>
        <v>0</v>
      </c>
      <c r="W12">
        <f t="shared" si="10"/>
        <v>0</v>
      </c>
      <c r="X12">
        <f t="shared" si="11"/>
        <v>0</v>
      </c>
      <c r="Y12">
        <f t="shared" si="12"/>
        <v>0</v>
      </c>
      <c r="Z12">
        <f t="shared" si="13"/>
        <v>0</v>
      </c>
      <c r="AA12">
        <f t="shared" si="14"/>
        <v>0</v>
      </c>
      <c r="AB12">
        <f t="shared" si="15"/>
        <v>0</v>
      </c>
      <c r="AC12">
        <f t="shared" si="16"/>
        <v>0</v>
      </c>
      <c r="AD12">
        <f t="shared" si="17"/>
        <v>0</v>
      </c>
      <c r="AE12">
        <f t="shared" si="18"/>
        <v>0</v>
      </c>
      <c r="AF12">
        <f t="shared" si="19"/>
        <v>0</v>
      </c>
      <c r="AG12">
        <f t="shared" si="20"/>
        <v>0</v>
      </c>
      <c r="AH12">
        <f t="shared" si="21"/>
        <v>0</v>
      </c>
      <c r="AI12">
        <f t="shared" si="22"/>
        <v>0</v>
      </c>
      <c r="AJ12">
        <f t="shared" si="23"/>
        <v>0</v>
      </c>
      <c r="AK12">
        <f t="shared" si="24"/>
        <v>0</v>
      </c>
      <c r="AL12">
        <f t="shared" si="25"/>
        <v>0</v>
      </c>
      <c r="AM12">
        <f t="shared" si="26"/>
        <v>0</v>
      </c>
      <c r="AN12">
        <f t="shared" si="27"/>
        <v>0</v>
      </c>
      <c r="AO12">
        <f t="shared" si="28"/>
        <v>0</v>
      </c>
      <c r="AP12">
        <f t="shared" si="29"/>
        <v>0</v>
      </c>
      <c r="AQ12">
        <f t="shared" si="30"/>
        <v>0</v>
      </c>
      <c r="AR12">
        <f t="shared" si="31"/>
        <v>0</v>
      </c>
      <c r="AS12">
        <f t="shared" si="32"/>
        <v>0</v>
      </c>
      <c r="AT12">
        <f t="shared" si="33"/>
        <v>0</v>
      </c>
      <c r="AU12">
        <f t="shared" si="34"/>
        <v>0</v>
      </c>
      <c r="AY12" s="1" t="s">
        <v>10</v>
      </c>
    </row>
    <row r="13" spans="1:51" ht="22.9" customHeight="1">
      <c r="A13" s="6" t="s">
        <v>112</v>
      </c>
      <c r="B13" s="6" t="s">
        <v>388</v>
      </c>
      <c r="C13" s="7" t="s">
        <v>14</v>
      </c>
      <c r="D13" s="8">
        <v>3104.16</v>
      </c>
      <c r="E13" s="8"/>
      <c r="F13" s="8">
        <f t="shared" si="0"/>
        <v>0</v>
      </c>
      <c r="G13" s="8"/>
      <c r="H13" s="8">
        <f t="shared" si="1"/>
        <v>0</v>
      </c>
      <c r="I13" s="8"/>
      <c r="J13" s="8">
        <f t="shared" si="2"/>
        <v>0</v>
      </c>
      <c r="K13" s="8">
        <f t="shared" si="3"/>
        <v>0</v>
      </c>
      <c r="L13" s="8">
        <f t="shared" si="4"/>
        <v>0</v>
      </c>
      <c r="M13" s="15"/>
      <c r="O13" t="str">
        <f>""</f>
        <v/>
      </c>
      <c r="P13" s="1" t="s">
        <v>86</v>
      </c>
      <c r="Q13">
        <v>1</v>
      </c>
      <c r="R13">
        <f t="shared" si="5"/>
        <v>0</v>
      </c>
      <c r="S13">
        <f t="shared" si="6"/>
        <v>0</v>
      </c>
      <c r="T13">
        <f t="shared" si="7"/>
        <v>0</v>
      </c>
      <c r="U13">
        <f t="shared" si="8"/>
        <v>0</v>
      </c>
      <c r="V13">
        <f t="shared" si="9"/>
        <v>0</v>
      </c>
      <c r="W13">
        <f t="shared" si="10"/>
        <v>0</v>
      </c>
      <c r="X13">
        <f t="shared" si="11"/>
        <v>0</v>
      </c>
      <c r="Y13">
        <f t="shared" si="12"/>
        <v>0</v>
      </c>
      <c r="Z13">
        <f t="shared" si="13"/>
        <v>0</v>
      </c>
      <c r="AA13">
        <f t="shared" si="14"/>
        <v>0</v>
      </c>
      <c r="AB13">
        <f t="shared" si="15"/>
        <v>0</v>
      </c>
      <c r="AC13">
        <f t="shared" si="16"/>
        <v>0</v>
      </c>
      <c r="AD13">
        <f t="shared" si="17"/>
        <v>0</v>
      </c>
      <c r="AE13">
        <f t="shared" si="18"/>
        <v>0</v>
      </c>
      <c r="AF13">
        <f t="shared" si="19"/>
        <v>0</v>
      </c>
      <c r="AG13">
        <f t="shared" si="20"/>
        <v>0</v>
      </c>
      <c r="AH13">
        <f t="shared" si="21"/>
        <v>0</v>
      </c>
      <c r="AI13">
        <f t="shared" si="22"/>
        <v>0</v>
      </c>
      <c r="AJ13">
        <f t="shared" si="23"/>
        <v>0</v>
      </c>
      <c r="AK13">
        <f t="shared" si="24"/>
        <v>0</v>
      </c>
      <c r="AL13">
        <f t="shared" si="25"/>
        <v>0</v>
      </c>
      <c r="AM13">
        <f t="shared" si="26"/>
        <v>0</v>
      </c>
      <c r="AN13">
        <f t="shared" si="27"/>
        <v>0</v>
      </c>
      <c r="AO13">
        <f t="shared" si="28"/>
        <v>0</v>
      </c>
      <c r="AP13">
        <f t="shared" si="29"/>
        <v>0</v>
      </c>
      <c r="AQ13">
        <f t="shared" si="30"/>
        <v>0</v>
      </c>
      <c r="AR13">
        <f t="shared" si="31"/>
        <v>0</v>
      </c>
      <c r="AS13">
        <f t="shared" si="32"/>
        <v>0</v>
      </c>
      <c r="AT13">
        <f t="shared" si="33"/>
        <v>0</v>
      </c>
      <c r="AU13">
        <f t="shared" si="34"/>
        <v>0</v>
      </c>
      <c r="AY13" s="1" t="s">
        <v>10</v>
      </c>
    </row>
    <row r="14" spans="1:51" ht="22.9" customHeight="1">
      <c r="A14" s="6" t="s">
        <v>113</v>
      </c>
      <c r="B14" s="6" t="s">
        <v>387</v>
      </c>
      <c r="C14" s="7" t="s">
        <v>21</v>
      </c>
      <c r="D14" s="8">
        <v>24</v>
      </c>
      <c r="E14" s="8"/>
      <c r="F14" s="8">
        <f t="shared" si="0"/>
        <v>0</v>
      </c>
      <c r="G14" s="8"/>
      <c r="H14" s="8">
        <f t="shared" si="1"/>
        <v>0</v>
      </c>
      <c r="I14" s="8"/>
      <c r="J14" s="8">
        <f t="shared" si="2"/>
        <v>0</v>
      </c>
      <c r="K14" s="8">
        <f t="shared" si="3"/>
        <v>0</v>
      </c>
      <c r="L14" s="8">
        <f t="shared" si="4"/>
        <v>0</v>
      </c>
      <c r="M14" s="15"/>
      <c r="O14" t="str">
        <f>""</f>
        <v/>
      </c>
      <c r="P14" s="1" t="s">
        <v>86</v>
      </c>
      <c r="Q14">
        <v>1</v>
      </c>
      <c r="R14">
        <f t="shared" si="5"/>
        <v>0</v>
      </c>
      <c r="S14">
        <f t="shared" si="6"/>
        <v>0</v>
      </c>
      <c r="T14">
        <f t="shared" si="7"/>
        <v>0</v>
      </c>
      <c r="U14">
        <f t="shared" si="8"/>
        <v>0</v>
      </c>
      <c r="V14">
        <f t="shared" si="9"/>
        <v>0</v>
      </c>
      <c r="W14">
        <f t="shared" si="10"/>
        <v>0</v>
      </c>
      <c r="X14">
        <f t="shared" si="11"/>
        <v>0</v>
      </c>
      <c r="Y14">
        <f t="shared" si="12"/>
        <v>0</v>
      </c>
      <c r="Z14">
        <f t="shared" si="13"/>
        <v>0</v>
      </c>
      <c r="AA14">
        <f t="shared" si="14"/>
        <v>0</v>
      </c>
      <c r="AB14">
        <f t="shared" si="15"/>
        <v>0</v>
      </c>
      <c r="AC14">
        <f t="shared" si="16"/>
        <v>0</v>
      </c>
      <c r="AD14">
        <f t="shared" si="17"/>
        <v>0</v>
      </c>
      <c r="AE14">
        <f t="shared" si="18"/>
        <v>0</v>
      </c>
      <c r="AF14">
        <f t="shared" si="19"/>
        <v>0</v>
      </c>
      <c r="AG14">
        <f t="shared" si="20"/>
        <v>0</v>
      </c>
      <c r="AH14">
        <f t="shared" si="21"/>
        <v>0</v>
      </c>
      <c r="AI14">
        <f t="shared" si="22"/>
        <v>0</v>
      </c>
      <c r="AJ14">
        <f t="shared" si="23"/>
        <v>0</v>
      </c>
      <c r="AK14">
        <f t="shared" si="24"/>
        <v>0</v>
      </c>
      <c r="AL14">
        <f t="shared" si="25"/>
        <v>0</v>
      </c>
      <c r="AM14">
        <f t="shared" si="26"/>
        <v>0</v>
      </c>
      <c r="AN14">
        <f t="shared" si="27"/>
        <v>0</v>
      </c>
      <c r="AO14">
        <f t="shared" si="28"/>
        <v>0</v>
      </c>
      <c r="AP14">
        <f t="shared" si="29"/>
        <v>0</v>
      </c>
      <c r="AQ14">
        <f t="shared" si="30"/>
        <v>0</v>
      </c>
      <c r="AR14">
        <f t="shared" si="31"/>
        <v>0</v>
      </c>
      <c r="AS14">
        <f t="shared" si="32"/>
        <v>0</v>
      </c>
      <c r="AT14">
        <f t="shared" si="33"/>
        <v>0</v>
      </c>
      <c r="AU14">
        <f t="shared" si="34"/>
        <v>0</v>
      </c>
      <c r="AY14" s="1" t="s">
        <v>10</v>
      </c>
    </row>
    <row r="15" spans="1:51" ht="22.9" customHeight="1">
      <c r="A15" s="6" t="s">
        <v>114</v>
      </c>
      <c r="B15" s="6" t="s">
        <v>115</v>
      </c>
      <c r="C15" s="7" t="s">
        <v>21</v>
      </c>
      <c r="D15" s="8">
        <v>6</v>
      </c>
      <c r="E15" s="8"/>
      <c r="F15" s="8">
        <f t="shared" si="0"/>
        <v>0</v>
      </c>
      <c r="G15" s="8"/>
      <c r="H15" s="8">
        <f t="shared" si="1"/>
        <v>0</v>
      </c>
      <c r="I15" s="8"/>
      <c r="J15" s="8">
        <f t="shared" si="2"/>
        <v>0</v>
      </c>
      <c r="K15" s="8">
        <f t="shared" si="3"/>
        <v>0</v>
      </c>
      <c r="L15" s="8">
        <f t="shared" si="4"/>
        <v>0</v>
      </c>
      <c r="M15" s="15"/>
      <c r="O15" t="str">
        <f>""</f>
        <v/>
      </c>
      <c r="P15" s="1" t="s">
        <v>86</v>
      </c>
      <c r="Q15">
        <v>1</v>
      </c>
      <c r="R15">
        <f t="shared" si="5"/>
        <v>0</v>
      </c>
      <c r="S15">
        <f t="shared" si="6"/>
        <v>0</v>
      </c>
      <c r="T15">
        <f t="shared" si="7"/>
        <v>0</v>
      </c>
      <c r="U15">
        <f t="shared" si="8"/>
        <v>0</v>
      </c>
      <c r="V15">
        <f t="shared" si="9"/>
        <v>0</v>
      </c>
      <c r="W15">
        <f t="shared" si="10"/>
        <v>0</v>
      </c>
      <c r="X15">
        <f t="shared" si="11"/>
        <v>0</v>
      </c>
      <c r="Y15">
        <f t="shared" si="12"/>
        <v>0</v>
      </c>
      <c r="Z15">
        <f t="shared" si="13"/>
        <v>0</v>
      </c>
      <c r="AA15">
        <f t="shared" si="14"/>
        <v>0</v>
      </c>
      <c r="AB15">
        <f t="shared" si="15"/>
        <v>0</v>
      </c>
      <c r="AC15">
        <f t="shared" si="16"/>
        <v>0</v>
      </c>
      <c r="AD15">
        <f t="shared" si="17"/>
        <v>0</v>
      </c>
      <c r="AE15">
        <f t="shared" si="18"/>
        <v>0</v>
      </c>
      <c r="AF15">
        <f t="shared" si="19"/>
        <v>0</v>
      </c>
      <c r="AG15">
        <f t="shared" si="20"/>
        <v>0</v>
      </c>
      <c r="AH15">
        <f t="shared" si="21"/>
        <v>0</v>
      </c>
      <c r="AI15">
        <f t="shared" si="22"/>
        <v>0</v>
      </c>
      <c r="AJ15">
        <f t="shared" si="23"/>
        <v>0</v>
      </c>
      <c r="AK15">
        <f t="shared" si="24"/>
        <v>0</v>
      </c>
      <c r="AL15">
        <f t="shared" si="25"/>
        <v>0</v>
      </c>
      <c r="AM15">
        <f t="shared" si="26"/>
        <v>0</v>
      </c>
      <c r="AN15">
        <f t="shared" si="27"/>
        <v>0</v>
      </c>
      <c r="AO15">
        <f t="shared" si="28"/>
        <v>0</v>
      </c>
      <c r="AP15">
        <f t="shared" si="29"/>
        <v>0</v>
      </c>
      <c r="AQ15">
        <f t="shared" si="30"/>
        <v>0</v>
      </c>
      <c r="AR15">
        <f t="shared" si="31"/>
        <v>0</v>
      </c>
      <c r="AS15">
        <f t="shared" si="32"/>
        <v>0</v>
      </c>
      <c r="AT15">
        <f t="shared" si="33"/>
        <v>0</v>
      </c>
      <c r="AU15">
        <f t="shared" si="34"/>
        <v>0</v>
      </c>
    </row>
    <row r="16" spans="1:51" ht="22.9" customHeight="1">
      <c r="A16" s="6" t="s">
        <v>116</v>
      </c>
      <c r="B16" s="9"/>
      <c r="C16" s="7" t="s">
        <v>14</v>
      </c>
      <c r="D16" s="8">
        <v>298.72000000000003</v>
      </c>
      <c r="E16" s="8"/>
      <c r="F16" s="8">
        <f t="shared" si="0"/>
        <v>0</v>
      </c>
      <c r="G16" s="8"/>
      <c r="H16" s="8">
        <f t="shared" si="1"/>
        <v>0</v>
      </c>
      <c r="I16" s="8"/>
      <c r="J16" s="8">
        <f t="shared" si="2"/>
        <v>0</v>
      </c>
      <c r="K16" s="8">
        <f t="shared" si="3"/>
        <v>0</v>
      </c>
      <c r="L16" s="8">
        <f t="shared" si="4"/>
        <v>0</v>
      </c>
      <c r="M16" s="15"/>
      <c r="O16" t="str">
        <f>""</f>
        <v/>
      </c>
      <c r="P16" s="1" t="s">
        <v>86</v>
      </c>
      <c r="Q16">
        <v>1</v>
      </c>
      <c r="R16">
        <f t="shared" si="5"/>
        <v>0</v>
      </c>
      <c r="S16">
        <f t="shared" si="6"/>
        <v>0</v>
      </c>
      <c r="T16">
        <f t="shared" si="7"/>
        <v>0</v>
      </c>
      <c r="U16">
        <f t="shared" si="8"/>
        <v>0</v>
      </c>
      <c r="V16">
        <f t="shared" si="9"/>
        <v>0</v>
      </c>
      <c r="W16">
        <f t="shared" si="10"/>
        <v>0</v>
      </c>
      <c r="X16">
        <f t="shared" si="11"/>
        <v>0</v>
      </c>
      <c r="Y16">
        <f t="shared" si="12"/>
        <v>0</v>
      </c>
      <c r="Z16">
        <f t="shared" si="13"/>
        <v>0</v>
      </c>
      <c r="AA16">
        <f t="shared" si="14"/>
        <v>0</v>
      </c>
      <c r="AB16">
        <f t="shared" si="15"/>
        <v>0</v>
      </c>
      <c r="AC16">
        <f t="shared" si="16"/>
        <v>0</v>
      </c>
      <c r="AD16">
        <f t="shared" si="17"/>
        <v>0</v>
      </c>
      <c r="AE16">
        <f t="shared" si="18"/>
        <v>0</v>
      </c>
      <c r="AF16">
        <f t="shared" si="19"/>
        <v>0</v>
      </c>
      <c r="AG16">
        <f t="shared" si="20"/>
        <v>0</v>
      </c>
      <c r="AH16">
        <f t="shared" si="21"/>
        <v>0</v>
      </c>
      <c r="AI16">
        <f t="shared" si="22"/>
        <v>0</v>
      </c>
      <c r="AJ16">
        <f t="shared" si="23"/>
        <v>0</v>
      </c>
      <c r="AK16">
        <f t="shared" si="24"/>
        <v>0</v>
      </c>
      <c r="AL16">
        <f t="shared" si="25"/>
        <v>0</v>
      </c>
      <c r="AM16">
        <f t="shared" si="26"/>
        <v>0</v>
      </c>
      <c r="AN16">
        <f t="shared" si="27"/>
        <v>0</v>
      </c>
      <c r="AO16">
        <f t="shared" si="28"/>
        <v>0</v>
      </c>
      <c r="AP16">
        <f t="shared" si="29"/>
        <v>0</v>
      </c>
      <c r="AQ16">
        <f t="shared" si="30"/>
        <v>0</v>
      </c>
      <c r="AR16">
        <f t="shared" si="31"/>
        <v>0</v>
      </c>
      <c r="AS16">
        <f t="shared" si="32"/>
        <v>0</v>
      </c>
      <c r="AT16">
        <f t="shared" si="33"/>
        <v>0</v>
      </c>
      <c r="AU16">
        <f t="shared" si="34"/>
        <v>0</v>
      </c>
    </row>
    <row r="17" spans="1:51" ht="22.9" customHeight="1">
      <c r="A17" s="6" t="s">
        <v>118</v>
      </c>
      <c r="B17" s="6" t="s">
        <v>119</v>
      </c>
      <c r="C17" s="7" t="s">
        <v>14</v>
      </c>
      <c r="D17" s="8">
        <v>298.72000000000003</v>
      </c>
      <c r="E17" s="8"/>
      <c r="F17" s="8">
        <f t="shared" si="0"/>
        <v>0</v>
      </c>
      <c r="G17" s="8"/>
      <c r="H17" s="8">
        <f t="shared" si="1"/>
        <v>0</v>
      </c>
      <c r="I17" s="8"/>
      <c r="J17" s="8">
        <f t="shared" si="2"/>
        <v>0</v>
      </c>
      <c r="K17" s="8">
        <f t="shared" si="3"/>
        <v>0</v>
      </c>
      <c r="L17" s="8">
        <f t="shared" si="4"/>
        <v>0</v>
      </c>
      <c r="M17" s="15"/>
      <c r="O17" t="str">
        <f>""</f>
        <v/>
      </c>
      <c r="P17" s="1" t="s">
        <v>86</v>
      </c>
      <c r="Q17">
        <v>1</v>
      </c>
      <c r="R17">
        <f t="shared" si="5"/>
        <v>0</v>
      </c>
      <c r="S17">
        <f t="shared" si="6"/>
        <v>0</v>
      </c>
      <c r="T17">
        <f t="shared" si="7"/>
        <v>0</v>
      </c>
      <c r="U17">
        <f t="shared" si="8"/>
        <v>0</v>
      </c>
      <c r="V17">
        <f t="shared" si="9"/>
        <v>0</v>
      </c>
      <c r="W17">
        <f t="shared" si="10"/>
        <v>0</v>
      </c>
      <c r="X17">
        <f t="shared" si="11"/>
        <v>0</v>
      </c>
      <c r="Y17">
        <f t="shared" si="12"/>
        <v>0</v>
      </c>
      <c r="Z17">
        <f t="shared" si="13"/>
        <v>0</v>
      </c>
      <c r="AA17">
        <f t="shared" si="14"/>
        <v>0</v>
      </c>
      <c r="AB17">
        <f t="shared" si="15"/>
        <v>0</v>
      </c>
      <c r="AC17">
        <f t="shared" si="16"/>
        <v>0</v>
      </c>
      <c r="AD17">
        <f t="shared" si="17"/>
        <v>0</v>
      </c>
      <c r="AE17">
        <f t="shared" si="18"/>
        <v>0</v>
      </c>
      <c r="AF17">
        <f t="shared" si="19"/>
        <v>0</v>
      </c>
      <c r="AG17">
        <f t="shared" si="20"/>
        <v>0</v>
      </c>
      <c r="AH17">
        <f t="shared" si="21"/>
        <v>0</v>
      </c>
      <c r="AI17">
        <f t="shared" si="22"/>
        <v>0</v>
      </c>
      <c r="AJ17">
        <f t="shared" si="23"/>
        <v>0</v>
      </c>
      <c r="AK17">
        <f t="shared" si="24"/>
        <v>0</v>
      </c>
      <c r="AL17">
        <f t="shared" si="25"/>
        <v>0</v>
      </c>
      <c r="AM17">
        <f t="shared" si="26"/>
        <v>0</v>
      </c>
      <c r="AN17">
        <f t="shared" si="27"/>
        <v>0</v>
      </c>
      <c r="AO17">
        <f t="shared" si="28"/>
        <v>0</v>
      </c>
      <c r="AP17">
        <f t="shared" si="29"/>
        <v>0</v>
      </c>
      <c r="AQ17">
        <f t="shared" si="30"/>
        <v>0</v>
      </c>
      <c r="AR17">
        <f t="shared" si="31"/>
        <v>0</v>
      </c>
      <c r="AS17">
        <f t="shared" si="32"/>
        <v>0</v>
      </c>
      <c r="AT17">
        <f t="shared" si="33"/>
        <v>0</v>
      </c>
      <c r="AU17">
        <f t="shared" si="34"/>
        <v>0</v>
      </c>
    </row>
    <row r="18" spans="1:51" ht="22.9" customHeight="1">
      <c r="A18" s="6" t="s">
        <v>120</v>
      </c>
      <c r="B18" s="6" t="s">
        <v>121</v>
      </c>
      <c r="C18" s="7" t="s">
        <v>88</v>
      </c>
      <c r="D18" s="8">
        <v>24</v>
      </c>
      <c r="E18" s="8"/>
      <c r="F18" s="8">
        <f t="shared" si="0"/>
        <v>0</v>
      </c>
      <c r="G18" s="8"/>
      <c r="H18" s="8">
        <f t="shared" si="1"/>
        <v>0</v>
      </c>
      <c r="I18" s="8"/>
      <c r="J18" s="8">
        <f t="shared" si="2"/>
        <v>0</v>
      </c>
      <c r="K18" s="8">
        <f t="shared" si="3"/>
        <v>0</v>
      </c>
      <c r="L18" s="8">
        <f t="shared" si="4"/>
        <v>0</v>
      </c>
      <c r="M18" s="15"/>
      <c r="O18" t="str">
        <f>""</f>
        <v/>
      </c>
      <c r="P18" s="1" t="s">
        <v>86</v>
      </c>
      <c r="Q18">
        <v>1</v>
      </c>
      <c r="R18">
        <f t="shared" si="5"/>
        <v>0</v>
      </c>
      <c r="S18">
        <f t="shared" si="6"/>
        <v>0</v>
      </c>
      <c r="T18">
        <f t="shared" si="7"/>
        <v>0</v>
      </c>
      <c r="U18">
        <f t="shared" si="8"/>
        <v>0</v>
      </c>
      <c r="V18">
        <f t="shared" si="9"/>
        <v>0</v>
      </c>
      <c r="W18">
        <f t="shared" si="10"/>
        <v>0</v>
      </c>
      <c r="X18">
        <f t="shared" si="11"/>
        <v>0</v>
      </c>
      <c r="Y18">
        <f t="shared" si="12"/>
        <v>0</v>
      </c>
      <c r="Z18">
        <f t="shared" si="13"/>
        <v>0</v>
      </c>
      <c r="AA18">
        <f t="shared" si="14"/>
        <v>0</v>
      </c>
      <c r="AB18">
        <f t="shared" si="15"/>
        <v>0</v>
      </c>
      <c r="AC18">
        <f t="shared" si="16"/>
        <v>0</v>
      </c>
      <c r="AD18">
        <f t="shared" si="17"/>
        <v>0</v>
      </c>
      <c r="AE18">
        <f t="shared" si="18"/>
        <v>0</v>
      </c>
      <c r="AF18">
        <f t="shared" si="19"/>
        <v>0</v>
      </c>
      <c r="AG18">
        <f t="shared" si="20"/>
        <v>0</v>
      </c>
      <c r="AH18">
        <f t="shared" si="21"/>
        <v>0</v>
      </c>
      <c r="AI18">
        <f t="shared" si="22"/>
        <v>0</v>
      </c>
      <c r="AJ18">
        <f t="shared" si="23"/>
        <v>0</v>
      </c>
      <c r="AK18">
        <f t="shared" si="24"/>
        <v>0</v>
      </c>
      <c r="AL18">
        <f t="shared" si="25"/>
        <v>0</v>
      </c>
      <c r="AM18">
        <f t="shared" si="26"/>
        <v>0</v>
      </c>
      <c r="AN18">
        <f t="shared" si="27"/>
        <v>0</v>
      </c>
      <c r="AO18">
        <f t="shared" si="28"/>
        <v>0</v>
      </c>
      <c r="AP18">
        <f t="shared" si="29"/>
        <v>0</v>
      </c>
      <c r="AQ18">
        <f t="shared" si="30"/>
        <v>0</v>
      </c>
      <c r="AR18">
        <f t="shared" si="31"/>
        <v>0</v>
      </c>
      <c r="AS18">
        <f t="shared" si="32"/>
        <v>0</v>
      </c>
      <c r="AT18">
        <f t="shared" si="33"/>
        <v>0</v>
      </c>
      <c r="AU18">
        <f t="shared" si="34"/>
        <v>0</v>
      </c>
      <c r="AY18" s="1" t="s">
        <v>10</v>
      </c>
    </row>
    <row r="19" spans="1:51" ht="22.9" customHeight="1">
      <c r="A19" s="9"/>
      <c r="B19" s="9"/>
      <c r="C19" s="14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51" ht="22.9" customHeight="1">
      <c r="A20" s="10" t="s">
        <v>87</v>
      </c>
      <c r="B20" s="11"/>
      <c r="C20" s="12"/>
      <c r="D20" s="13"/>
      <c r="E20" s="13"/>
      <c r="F20" s="13">
        <f>ROUNDDOWN(SUMIF(Q6:Q19, "1", F6:F19), 0)</f>
        <v>0</v>
      </c>
      <c r="G20" s="13"/>
      <c r="H20" s="13">
        <f>ROUNDDOWN(SUMIF(Q6:Q19, "1", H6:H19), 0)</f>
        <v>0</v>
      </c>
      <c r="I20" s="13"/>
      <c r="J20" s="13">
        <f>ROUNDDOWN(SUMIF(Q6:Q19, "1", J6:J19), 0)</f>
        <v>0</v>
      </c>
      <c r="K20" s="13"/>
      <c r="L20" s="13">
        <f>F20+H20+J20</f>
        <v>0</v>
      </c>
      <c r="M20" s="13"/>
      <c r="R20">
        <f t="shared" ref="R20:AY20" si="35">ROUNDDOWN(SUM(R6:R18), 0)</f>
        <v>0</v>
      </c>
      <c r="S20">
        <f t="shared" si="35"/>
        <v>0</v>
      </c>
      <c r="T20">
        <f t="shared" si="35"/>
        <v>0</v>
      </c>
      <c r="U20">
        <f t="shared" si="35"/>
        <v>0</v>
      </c>
      <c r="V20">
        <f t="shared" si="35"/>
        <v>0</v>
      </c>
      <c r="W20">
        <f t="shared" si="35"/>
        <v>0</v>
      </c>
      <c r="X20">
        <f t="shared" si="35"/>
        <v>0</v>
      </c>
      <c r="Y20">
        <f t="shared" si="35"/>
        <v>0</v>
      </c>
      <c r="Z20">
        <f t="shared" si="35"/>
        <v>0</v>
      </c>
      <c r="AA20">
        <f t="shared" si="35"/>
        <v>0</v>
      </c>
      <c r="AB20">
        <f t="shared" si="35"/>
        <v>0</v>
      </c>
      <c r="AC20">
        <f t="shared" si="35"/>
        <v>0</v>
      </c>
      <c r="AD20">
        <f t="shared" si="35"/>
        <v>0</v>
      </c>
      <c r="AE20">
        <f t="shared" si="35"/>
        <v>0</v>
      </c>
      <c r="AF20">
        <f t="shared" si="35"/>
        <v>0</v>
      </c>
      <c r="AG20">
        <f t="shared" si="35"/>
        <v>0</v>
      </c>
      <c r="AH20">
        <f t="shared" si="35"/>
        <v>0</v>
      </c>
      <c r="AI20">
        <f t="shared" si="35"/>
        <v>0</v>
      </c>
      <c r="AJ20">
        <f t="shared" si="35"/>
        <v>0</v>
      </c>
      <c r="AK20">
        <f t="shared" si="35"/>
        <v>0</v>
      </c>
      <c r="AL20">
        <f t="shared" si="35"/>
        <v>0</v>
      </c>
      <c r="AM20">
        <f t="shared" si="35"/>
        <v>0</v>
      </c>
      <c r="AN20">
        <f t="shared" si="35"/>
        <v>0</v>
      </c>
      <c r="AO20">
        <f t="shared" si="35"/>
        <v>0</v>
      </c>
      <c r="AP20">
        <f t="shared" si="35"/>
        <v>0</v>
      </c>
      <c r="AQ20">
        <f t="shared" si="35"/>
        <v>0</v>
      </c>
      <c r="AR20">
        <f t="shared" si="35"/>
        <v>0</v>
      </c>
      <c r="AS20">
        <f t="shared" si="35"/>
        <v>0</v>
      </c>
      <c r="AT20">
        <f t="shared" si="35"/>
        <v>0</v>
      </c>
      <c r="AU20">
        <f t="shared" si="35"/>
        <v>0</v>
      </c>
      <c r="AV20">
        <f t="shared" si="35"/>
        <v>0</v>
      </c>
      <c r="AW20">
        <f t="shared" si="35"/>
        <v>0</v>
      </c>
      <c r="AX20">
        <f t="shared" si="35"/>
        <v>0</v>
      </c>
      <c r="AY20">
        <f t="shared" si="35"/>
        <v>0</v>
      </c>
    </row>
    <row r="21" spans="1:51" ht="22.9" customHeight="1">
      <c r="A21" s="106" t="s">
        <v>294</v>
      </c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</row>
    <row r="22" spans="1:51" ht="22.9" customHeight="1">
      <c r="A22" s="6" t="s">
        <v>122</v>
      </c>
      <c r="B22" s="6" t="s">
        <v>123</v>
      </c>
      <c r="C22" s="7" t="s">
        <v>88</v>
      </c>
      <c r="D22" s="8">
        <v>6</v>
      </c>
      <c r="E22" s="8"/>
      <c r="F22" s="8">
        <f t="shared" ref="F22:F37" si="36">ROUNDDOWN(D22*E22, 0)</f>
        <v>0</v>
      </c>
      <c r="G22" s="8"/>
      <c r="H22" s="8">
        <f t="shared" ref="H22:H37" si="37">ROUNDDOWN(D22*G22, 0)</f>
        <v>0</v>
      </c>
      <c r="I22" s="8"/>
      <c r="J22" s="8">
        <f t="shared" ref="J22:J37" si="38">ROUNDDOWN(D22*I22, 0)</f>
        <v>0</v>
      </c>
      <c r="K22" s="8">
        <f t="shared" ref="K22:K37" si="39">E22+G22+I22</f>
        <v>0</v>
      </c>
      <c r="L22" s="8">
        <f t="shared" ref="L22:L37" si="40">F22+H22+J22</f>
        <v>0</v>
      </c>
      <c r="M22" s="15"/>
      <c r="O22" t="str">
        <f>""</f>
        <v/>
      </c>
      <c r="P22" s="1" t="s">
        <v>86</v>
      </c>
      <c r="Q22">
        <v>1</v>
      </c>
      <c r="R22">
        <f t="shared" ref="R22:R37" si="41">IF(P22="기계경비", J22, 0)</f>
        <v>0</v>
      </c>
      <c r="S22">
        <f t="shared" ref="S22:S37" si="42">IF(P22="운반비", L22, 0)</f>
        <v>0</v>
      </c>
      <c r="T22">
        <f t="shared" ref="T22:T37" si="43">IF(P22="작업부산물", F22, 0)</f>
        <v>0</v>
      </c>
      <c r="U22">
        <f t="shared" ref="U22:U37" si="44">IF(P22="관급", F22, 0)</f>
        <v>0</v>
      </c>
      <c r="V22">
        <f t="shared" ref="V22:V37" si="45">IF(P22="외주비", J22, 0)</f>
        <v>0</v>
      </c>
      <c r="W22">
        <f t="shared" ref="W22:W37" si="46">IF(P22="장비비", J22, 0)</f>
        <v>0</v>
      </c>
      <c r="X22">
        <f t="shared" ref="X22:X37" si="47">IF(P22="폐기물처리비", L22, 0)</f>
        <v>0</v>
      </c>
      <c r="Y22">
        <f t="shared" ref="Y22:Y37" si="48">IF(P22="가설비", J22, 0)</f>
        <v>0</v>
      </c>
      <c r="Z22">
        <f t="shared" ref="Z22:Z37" si="49">IF(P22="잡비제외분", F22, 0)</f>
        <v>0</v>
      </c>
      <c r="AA22">
        <f t="shared" ref="AA22:AA37" si="50">IF(P22="사급자재대", L22, 0)</f>
        <v>0</v>
      </c>
      <c r="AB22">
        <f t="shared" ref="AB22:AB37" si="51">IF(P22="관급자재대", L22, 0)</f>
        <v>0</v>
      </c>
      <c r="AC22">
        <f t="shared" ref="AC22:AC37" si="52">IF(P22="사용자항목1", L22, 0)</f>
        <v>0</v>
      </c>
      <c r="AD22">
        <f t="shared" ref="AD22:AD37" si="53">IF(P22="사용자항목2", L22, 0)</f>
        <v>0</v>
      </c>
      <c r="AE22">
        <f t="shared" ref="AE22:AE37" si="54">IF(P22="안전관리비", L22, 0)</f>
        <v>0</v>
      </c>
      <c r="AF22">
        <f t="shared" ref="AF22:AF37" si="55">IF(P22="품질관리비", L22, 0)</f>
        <v>0</v>
      </c>
      <c r="AG22">
        <f t="shared" ref="AG22:AG37" si="56">IF(P22="작업부산물(철거해체)", L22, 0)</f>
        <v>0</v>
      </c>
      <c r="AH22">
        <f t="shared" ref="AH22:AH37" si="57">IF(P22="재해예방기술지도비", L22, 0)</f>
        <v>0</v>
      </c>
      <c r="AI22">
        <f t="shared" ref="AI22:AI37" si="58">IF(P22="사용자항목7", L22, 0)</f>
        <v>0</v>
      </c>
      <c r="AJ22">
        <f t="shared" ref="AJ22:AJ37" si="59">IF(P22="석면분담금", L22, 0)</f>
        <v>0</v>
      </c>
      <c r="AK22">
        <f t="shared" ref="AK22:AK37" si="60">IF(P22="임금채권분담금", L22, 0)</f>
        <v>0</v>
      </c>
      <c r="AL22">
        <f t="shared" ref="AL22:AL37" si="61">IF(P22="사용자항목10", L22, 0)</f>
        <v>0</v>
      </c>
      <c r="AM22">
        <f t="shared" ref="AM22:AM37" si="62">IF(P22="사용자항목11", L22, 0)</f>
        <v>0</v>
      </c>
      <c r="AN22">
        <f t="shared" ref="AN22:AN37" si="63">IF(P22="사용자항목12", L22, 0)</f>
        <v>0</v>
      </c>
      <c r="AO22">
        <f t="shared" ref="AO22:AO37" si="64">IF(P22="사용자항목13", L22, 0)</f>
        <v>0</v>
      </c>
      <c r="AP22">
        <f t="shared" ref="AP22:AP37" si="65">IF(P22="사용자항목14", L22, 0)</f>
        <v>0</v>
      </c>
      <c r="AQ22">
        <f t="shared" ref="AQ22:AQ37" si="66">IF(P22="사용자항목15", L22, 0)</f>
        <v>0</v>
      </c>
      <c r="AR22">
        <f t="shared" ref="AR22:AR37" si="67">IF(P22="사용자항목16", L22, 0)</f>
        <v>0</v>
      </c>
      <c r="AS22">
        <f t="shared" ref="AS22:AS37" si="68">IF(P22="사용자항목17", L22, 0)</f>
        <v>0</v>
      </c>
      <c r="AT22">
        <f t="shared" ref="AT22:AT37" si="69">IF(P22="사용자항목18", L22, 0)</f>
        <v>0</v>
      </c>
      <c r="AU22">
        <f t="shared" ref="AU22:AU37" si="70">IF(P22="사용자항목19", L22, 0)</f>
        <v>0</v>
      </c>
      <c r="AY22" s="1" t="s">
        <v>10</v>
      </c>
    </row>
    <row r="23" spans="1:51" ht="22.9" customHeight="1">
      <c r="A23" s="6" t="s">
        <v>124</v>
      </c>
      <c r="B23" s="6" t="s">
        <v>125</v>
      </c>
      <c r="C23" s="7" t="s">
        <v>8</v>
      </c>
      <c r="D23" s="8">
        <v>86</v>
      </c>
      <c r="E23" s="8"/>
      <c r="F23" s="8">
        <f t="shared" si="36"/>
        <v>0</v>
      </c>
      <c r="G23" s="8"/>
      <c r="H23" s="8">
        <f t="shared" si="37"/>
        <v>0</v>
      </c>
      <c r="I23" s="8"/>
      <c r="J23" s="8">
        <f t="shared" si="38"/>
        <v>0</v>
      </c>
      <c r="K23" s="8">
        <f t="shared" si="39"/>
        <v>0</v>
      </c>
      <c r="L23" s="8">
        <f t="shared" si="40"/>
        <v>0</v>
      </c>
      <c r="M23" s="15"/>
      <c r="O23" t="str">
        <f>""</f>
        <v/>
      </c>
      <c r="P23" s="1" t="s">
        <v>86</v>
      </c>
      <c r="Q23">
        <v>1</v>
      </c>
      <c r="R23">
        <f t="shared" si="41"/>
        <v>0</v>
      </c>
      <c r="S23">
        <f t="shared" si="42"/>
        <v>0</v>
      </c>
      <c r="T23">
        <f t="shared" si="43"/>
        <v>0</v>
      </c>
      <c r="U23">
        <f t="shared" si="44"/>
        <v>0</v>
      </c>
      <c r="V23">
        <f t="shared" si="45"/>
        <v>0</v>
      </c>
      <c r="W23">
        <f t="shared" si="46"/>
        <v>0</v>
      </c>
      <c r="X23">
        <f t="shared" si="47"/>
        <v>0</v>
      </c>
      <c r="Y23">
        <f t="shared" si="48"/>
        <v>0</v>
      </c>
      <c r="Z23">
        <f t="shared" si="49"/>
        <v>0</v>
      </c>
      <c r="AA23">
        <f t="shared" si="50"/>
        <v>0</v>
      </c>
      <c r="AB23">
        <f t="shared" si="51"/>
        <v>0</v>
      </c>
      <c r="AC23">
        <f t="shared" si="52"/>
        <v>0</v>
      </c>
      <c r="AD23">
        <f t="shared" si="53"/>
        <v>0</v>
      </c>
      <c r="AE23">
        <f t="shared" si="54"/>
        <v>0</v>
      </c>
      <c r="AF23">
        <f t="shared" si="55"/>
        <v>0</v>
      </c>
      <c r="AG23">
        <f t="shared" si="56"/>
        <v>0</v>
      </c>
      <c r="AH23">
        <f t="shared" si="57"/>
        <v>0</v>
      </c>
      <c r="AI23">
        <f t="shared" si="58"/>
        <v>0</v>
      </c>
      <c r="AJ23">
        <f t="shared" si="59"/>
        <v>0</v>
      </c>
      <c r="AK23">
        <f t="shared" si="60"/>
        <v>0</v>
      </c>
      <c r="AL23">
        <f t="shared" si="61"/>
        <v>0</v>
      </c>
      <c r="AM23">
        <f t="shared" si="62"/>
        <v>0</v>
      </c>
      <c r="AN23">
        <f t="shared" si="63"/>
        <v>0</v>
      </c>
      <c r="AO23">
        <f t="shared" si="64"/>
        <v>0</v>
      </c>
      <c r="AP23">
        <f t="shared" si="65"/>
        <v>0</v>
      </c>
      <c r="AQ23">
        <f t="shared" si="66"/>
        <v>0</v>
      </c>
      <c r="AR23">
        <f t="shared" si="67"/>
        <v>0</v>
      </c>
      <c r="AS23">
        <f t="shared" si="68"/>
        <v>0</v>
      </c>
      <c r="AT23">
        <f t="shared" si="69"/>
        <v>0</v>
      </c>
      <c r="AU23">
        <f t="shared" si="70"/>
        <v>0</v>
      </c>
      <c r="AY23" s="1" t="s">
        <v>10</v>
      </c>
    </row>
    <row r="24" spans="1:51" ht="22.9" customHeight="1">
      <c r="A24" s="6" t="s">
        <v>126</v>
      </c>
      <c r="B24" s="6" t="s">
        <v>127</v>
      </c>
      <c r="C24" s="7" t="s">
        <v>14</v>
      </c>
      <c r="D24" s="8">
        <v>298.72000000000003</v>
      </c>
      <c r="E24" s="8"/>
      <c r="F24" s="8">
        <f t="shared" si="36"/>
        <v>0</v>
      </c>
      <c r="G24" s="8"/>
      <c r="H24" s="8">
        <f t="shared" si="37"/>
        <v>0</v>
      </c>
      <c r="I24" s="8"/>
      <c r="J24" s="8">
        <f t="shared" si="38"/>
        <v>0</v>
      </c>
      <c r="K24" s="8">
        <f t="shared" si="39"/>
        <v>0</v>
      </c>
      <c r="L24" s="8">
        <f t="shared" si="40"/>
        <v>0</v>
      </c>
      <c r="M24" s="15"/>
      <c r="O24" t="str">
        <f>""</f>
        <v/>
      </c>
      <c r="P24" s="1" t="s">
        <v>86</v>
      </c>
      <c r="Q24">
        <v>1</v>
      </c>
      <c r="R24">
        <f t="shared" si="41"/>
        <v>0</v>
      </c>
      <c r="S24">
        <f t="shared" si="42"/>
        <v>0</v>
      </c>
      <c r="T24">
        <f t="shared" si="43"/>
        <v>0</v>
      </c>
      <c r="U24">
        <f t="shared" si="44"/>
        <v>0</v>
      </c>
      <c r="V24">
        <f t="shared" si="45"/>
        <v>0</v>
      </c>
      <c r="W24">
        <f t="shared" si="46"/>
        <v>0</v>
      </c>
      <c r="X24">
        <f t="shared" si="47"/>
        <v>0</v>
      </c>
      <c r="Y24">
        <f t="shared" si="48"/>
        <v>0</v>
      </c>
      <c r="Z24">
        <f t="shared" si="49"/>
        <v>0</v>
      </c>
      <c r="AA24">
        <f t="shared" si="50"/>
        <v>0</v>
      </c>
      <c r="AB24">
        <f t="shared" si="51"/>
        <v>0</v>
      </c>
      <c r="AC24">
        <f t="shared" si="52"/>
        <v>0</v>
      </c>
      <c r="AD24">
        <f t="shared" si="53"/>
        <v>0</v>
      </c>
      <c r="AE24">
        <f t="shared" si="54"/>
        <v>0</v>
      </c>
      <c r="AF24">
        <f t="shared" si="55"/>
        <v>0</v>
      </c>
      <c r="AG24">
        <f t="shared" si="56"/>
        <v>0</v>
      </c>
      <c r="AH24">
        <f t="shared" si="57"/>
        <v>0</v>
      </c>
      <c r="AI24">
        <f t="shared" si="58"/>
        <v>0</v>
      </c>
      <c r="AJ24">
        <f t="shared" si="59"/>
        <v>0</v>
      </c>
      <c r="AK24">
        <f t="shared" si="60"/>
        <v>0</v>
      </c>
      <c r="AL24">
        <f t="shared" si="61"/>
        <v>0</v>
      </c>
      <c r="AM24">
        <f t="shared" si="62"/>
        <v>0</v>
      </c>
      <c r="AN24">
        <f t="shared" si="63"/>
        <v>0</v>
      </c>
      <c r="AO24">
        <f t="shared" si="64"/>
        <v>0</v>
      </c>
      <c r="AP24">
        <f t="shared" si="65"/>
        <v>0</v>
      </c>
      <c r="AQ24">
        <f t="shared" si="66"/>
        <v>0</v>
      </c>
      <c r="AR24">
        <f t="shared" si="67"/>
        <v>0</v>
      </c>
      <c r="AS24">
        <f t="shared" si="68"/>
        <v>0</v>
      </c>
      <c r="AT24">
        <f t="shared" si="69"/>
        <v>0</v>
      </c>
      <c r="AU24">
        <f t="shared" si="70"/>
        <v>0</v>
      </c>
      <c r="AY24" s="1" t="s">
        <v>10</v>
      </c>
    </row>
    <row r="25" spans="1:51" ht="22.9" customHeight="1">
      <c r="A25" s="6" t="s">
        <v>128</v>
      </c>
      <c r="B25" s="9"/>
      <c r="C25" s="7" t="s">
        <v>14</v>
      </c>
      <c r="D25" s="8">
        <v>298.72000000000003</v>
      </c>
      <c r="E25" s="8"/>
      <c r="F25" s="8">
        <f t="shared" si="36"/>
        <v>0</v>
      </c>
      <c r="G25" s="8"/>
      <c r="H25" s="8">
        <f t="shared" si="37"/>
        <v>0</v>
      </c>
      <c r="I25" s="8"/>
      <c r="J25" s="8">
        <f t="shared" si="38"/>
        <v>0</v>
      </c>
      <c r="K25" s="8">
        <f t="shared" si="39"/>
        <v>0</v>
      </c>
      <c r="L25" s="8">
        <f t="shared" si="40"/>
        <v>0</v>
      </c>
      <c r="M25" s="15"/>
      <c r="O25" t="str">
        <f>""</f>
        <v/>
      </c>
      <c r="P25" s="1" t="s">
        <v>86</v>
      </c>
      <c r="Q25">
        <v>1</v>
      </c>
      <c r="R25">
        <f t="shared" si="41"/>
        <v>0</v>
      </c>
      <c r="S25">
        <f t="shared" si="42"/>
        <v>0</v>
      </c>
      <c r="T25">
        <f t="shared" si="43"/>
        <v>0</v>
      </c>
      <c r="U25">
        <f t="shared" si="44"/>
        <v>0</v>
      </c>
      <c r="V25">
        <f t="shared" si="45"/>
        <v>0</v>
      </c>
      <c r="W25">
        <f t="shared" si="46"/>
        <v>0</v>
      </c>
      <c r="X25">
        <f t="shared" si="47"/>
        <v>0</v>
      </c>
      <c r="Y25">
        <f t="shared" si="48"/>
        <v>0</v>
      </c>
      <c r="Z25">
        <f t="shared" si="49"/>
        <v>0</v>
      </c>
      <c r="AA25">
        <f t="shared" si="50"/>
        <v>0</v>
      </c>
      <c r="AB25">
        <f t="shared" si="51"/>
        <v>0</v>
      </c>
      <c r="AC25">
        <f t="shared" si="52"/>
        <v>0</v>
      </c>
      <c r="AD25">
        <f t="shared" si="53"/>
        <v>0</v>
      </c>
      <c r="AE25">
        <f t="shared" si="54"/>
        <v>0</v>
      </c>
      <c r="AF25">
        <f t="shared" si="55"/>
        <v>0</v>
      </c>
      <c r="AG25">
        <f t="shared" si="56"/>
        <v>0</v>
      </c>
      <c r="AH25">
        <f t="shared" si="57"/>
        <v>0</v>
      </c>
      <c r="AI25">
        <f t="shared" si="58"/>
        <v>0</v>
      </c>
      <c r="AJ25">
        <f t="shared" si="59"/>
        <v>0</v>
      </c>
      <c r="AK25">
        <f t="shared" si="60"/>
        <v>0</v>
      </c>
      <c r="AL25">
        <f t="shared" si="61"/>
        <v>0</v>
      </c>
      <c r="AM25">
        <f t="shared" si="62"/>
        <v>0</v>
      </c>
      <c r="AN25">
        <f t="shared" si="63"/>
        <v>0</v>
      </c>
      <c r="AO25">
        <f t="shared" si="64"/>
        <v>0</v>
      </c>
      <c r="AP25">
        <f t="shared" si="65"/>
        <v>0</v>
      </c>
      <c r="AQ25">
        <f t="shared" si="66"/>
        <v>0</v>
      </c>
      <c r="AR25">
        <f t="shared" si="67"/>
        <v>0</v>
      </c>
      <c r="AS25">
        <f t="shared" si="68"/>
        <v>0</v>
      </c>
      <c r="AT25">
        <f t="shared" si="69"/>
        <v>0</v>
      </c>
      <c r="AU25">
        <f t="shared" si="70"/>
        <v>0</v>
      </c>
    </row>
    <row r="26" spans="1:51" ht="22.9" customHeight="1">
      <c r="A26" s="6" t="s">
        <v>129</v>
      </c>
      <c r="B26" s="6" t="s">
        <v>121</v>
      </c>
      <c r="C26" s="7" t="s">
        <v>88</v>
      </c>
      <c r="D26" s="8">
        <v>80</v>
      </c>
      <c r="E26" s="8"/>
      <c r="F26" s="8">
        <f t="shared" si="36"/>
        <v>0</v>
      </c>
      <c r="G26" s="8"/>
      <c r="H26" s="8">
        <f t="shared" si="37"/>
        <v>0</v>
      </c>
      <c r="I26" s="8"/>
      <c r="J26" s="8">
        <f t="shared" si="38"/>
        <v>0</v>
      </c>
      <c r="K26" s="8">
        <f t="shared" si="39"/>
        <v>0</v>
      </c>
      <c r="L26" s="8">
        <f t="shared" si="40"/>
        <v>0</v>
      </c>
      <c r="M26" s="15"/>
      <c r="O26" t="str">
        <f>""</f>
        <v/>
      </c>
      <c r="P26" s="1" t="s">
        <v>86</v>
      </c>
      <c r="Q26">
        <v>1</v>
      </c>
      <c r="R26">
        <f t="shared" si="41"/>
        <v>0</v>
      </c>
      <c r="S26">
        <f t="shared" si="42"/>
        <v>0</v>
      </c>
      <c r="T26">
        <f t="shared" si="43"/>
        <v>0</v>
      </c>
      <c r="U26">
        <f t="shared" si="44"/>
        <v>0</v>
      </c>
      <c r="V26">
        <f t="shared" si="45"/>
        <v>0</v>
      </c>
      <c r="W26">
        <f t="shared" si="46"/>
        <v>0</v>
      </c>
      <c r="X26">
        <f t="shared" si="47"/>
        <v>0</v>
      </c>
      <c r="Y26">
        <f t="shared" si="48"/>
        <v>0</v>
      </c>
      <c r="Z26">
        <f t="shared" si="49"/>
        <v>0</v>
      </c>
      <c r="AA26">
        <f t="shared" si="50"/>
        <v>0</v>
      </c>
      <c r="AB26">
        <f t="shared" si="51"/>
        <v>0</v>
      </c>
      <c r="AC26">
        <f t="shared" si="52"/>
        <v>0</v>
      </c>
      <c r="AD26">
        <f t="shared" si="53"/>
        <v>0</v>
      </c>
      <c r="AE26">
        <f t="shared" si="54"/>
        <v>0</v>
      </c>
      <c r="AF26">
        <f t="shared" si="55"/>
        <v>0</v>
      </c>
      <c r="AG26">
        <f t="shared" si="56"/>
        <v>0</v>
      </c>
      <c r="AH26">
        <f t="shared" si="57"/>
        <v>0</v>
      </c>
      <c r="AI26">
        <f t="shared" si="58"/>
        <v>0</v>
      </c>
      <c r="AJ26">
        <f t="shared" si="59"/>
        <v>0</v>
      </c>
      <c r="AK26">
        <f t="shared" si="60"/>
        <v>0</v>
      </c>
      <c r="AL26">
        <f t="shared" si="61"/>
        <v>0</v>
      </c>
      <c r="AM26">
        <f t="shared" si="62"/>
        <v>0</v>
      </c>
      <c r="AN26">
        <f t="shared" si="63"/>
        <v>0</v>
      </c>
      <c r="AO26">
        <f t="shared" si="64"/>
        <v>0</v>
      </c>
      <c r="AP26">
        <f t="shared" si="65"/>
        <v>0</v>
      </c>
      <c r="AQ26">
        <f t="shared" si="66"/>
        <v>0</v>
      </c>
      <c r="AR26">
        <f t="shared" si="67"/>
        <v>0</v>
      </c>
      <c r="AS26">
        <f t="shared" si="68"/>
        <v>0</v>
      </c>
      <c r="AT26">
        <f t="shared" si="69"/>
        <v>0</v>
      </c>
      <c r="AU26">
        <f t="shared" si="70"/>
        <v>0</v>
      </c>
      <c r="AY26" s="1" t="s">
        <v>10</v>
      </c>
    </row>
    <row r="27" spans="1:51" ht="22.9" customHeight="1">
      <c r="A27" s="6" t="s">
        <v>130</v>
      </c>
      <c r="B27" s="6" t="s">
        <v>131</v>
      </c>
      <c r="C27" s="7" t="s">
        <v>14</v>
      </c>
      <c r="D27" s="8">
        <v>1392.91</v>
      </c>
      <c r="E27" s="8"/>
      <c r="F27" s="8">
        <f t="shared" si="36"/>
        <v>0</v>
      </c>
      <c r="G27" s="8"/>
      <c r="H27" s="8">
        <f t="shared" si="37"/>
        <v>0</v>
      </c>
      <c r="I27" s="8"/>
      <c r="J27" s="8">
        <f t="shared" si="38"/>
        <v>0</v>
      </c>
      <c r="K27" s="8">
        <f t="shared" si="39"/>
        <v>0</v>
      </c>
      <c r="L27" s="8">
        <f t="shared" si="40"/>
        <v>0</v>
      </c>
      <c r="M27" s="15"/>
      <c r="O27" t="str">
        <f>""</f>
        <v/>
      </c>
      <c r="P27" s="1" t="s">
        <v>86</v>
      </c>
      <c r="Q27">
        <v>1</v>
      </c>
      <c r="R27">
        <f t="shared" si="41"/>
        <v>0</v>
      </c>
      <c r="S27">
        <f t="shared" si="42"/>
        <v>0</v>
      </c>
      <c r="T27">
        <f t="shared" si="43"/>
        <v>0</v>
      </c>
      <c r="U27">
        <f t="shared" si="44"/>
        <v>0</v>
      </c>
      <c r="V27">
        <f t="shared" si="45"/>
        <v>0</v>
      </c>
      <c r="W27">
        <f t="shared" si="46"/>
        <v>0</v>
      </c>
      <c r="X27">
        <f t="shared" si="47"/>
        <v>0</v>
      </c>
      <c r="Y27">
        <f t="shared" si="48"/>
        <v>0</v>
      </c>
      <c r="Z27">
        <f t="shared" si="49"/>
        <v>0</v>
      </c>
      <c r="AA27">
        <f t="shared" si="50"/>
        <v>0</v>
      </c>
      <c r="AB27">
        <f t="shared" si="51"/>
        <v>0</v>
      </c>
      <c r="AC27">
        <f t="shared" si="52"/>
        <v>0</v>
      </c>
      <c r="AD27">
        <f t="shared" si="53"/>
        <v>0</v>
      </c>
      <c r="AE27">
        <f t="shared" si="54"/>
        <v>0</v>
      </c>
      <c r="AF27">
        <f t="shared" si="55"/>
        <v>0</v>
      </c>
      <c r="AG27">
        <f t="shared" si="56"/>
        <v>0</v>
      </c>
      <c r="AH27">
        <f t="shared" si="57"/>
        <v>0</v>
      </c>
      <c r="AI27">
        <f t="shared" si="58"/>
        <v>0</v>
      </c>
      <c r="AJ27">
        <f t="shared" si="59"/>
        <v>0</v>
      </c>
      <c r="AK27">
        <f t="shared" si="60"/>
        <v>0</v>
      </c>
      <c r="AL27">
        <f t="shared" si="61"/>
        <v>0</v>
      </c>
      <c r="AM27">
        <f t="shared" si="62"/>
        <v>0</v>
      </c>
      <c r="AN27">
        <f t="shared" si="63"/>
        <v>0</v>
      </c>
      <c r="AO27">
        <f t="shared" si="64"/>
        <v>0</v>
      </c>
      <c r="AP27">
        <f t="shared" si="65"/>
        <v>0</v>
      </c>
      <c r="AQ27">
        <f t="shared" si="66"/>
        <v>0</v>
      </c>
      <c r="AR27">
        <f t="shared" si="67"/>
        <v>0</v>
      </c>
      <c r="AS27">
        <f t="shared" si="68"/>
        <v>0</v>
      </c>
      <c r="AT27">
        <f t="shared" si="69"/>
        <v>0</v>
      </c>
      <c r="AU27">
        <f t="shared" si="70"/>
        <v>0</v>
      </c>
      <c r="AY27" s="1" t="s">
        <v>10</v>
      </c>
    </row>
    <row r="28" spans="1:51" ht="22.9" customHeight="1">
      <c r="A28" s="6" t="s">
        <v>132</v>
      </c>
      <c r="B28" s="6" t="s">
        <v>133</v>
      </c>
      <c r="C28" s="7" t="s">
        <v>14</v>
      </c>
      <c r="D28" s="8">
        <v>298.72000000000003</v>
      </c>
      <c r="E28" s="8"/>
      <c r="F28" s="8">
        <f t="shared" si="36"/>
        <v>0</v>
      </c>
      <c r="G28" s="8"/>
      <c r="H28" s="8">
        <f t="shared" si="37"/>
        <v>0</v>
      </c>
      <c r="I28" s="8"/>
      <c r="J28" s="8">
        <f t="shared" si="38"/>
        <v>0</v>
      </c>
      <c r="K28" s="8">
        <f t="shared" si="39"/>
        <v>0</v>
      </c>
      <c r="L28" s="8">
        <f t="shared" si="40"/>
        <v>0</v>
      </c>
      <c r="M28" s="15"/>
      <c r="O28" t="str">
        <f>""</f>
        <v/>
      </c>
      <c r="P28" s="1" t="s">
        <v>86</v>
      </c>
      <c r="Q28">
        <v>1</v>
      </c>
      <c r="R28">
        <f t="shared" si="41"/>
        <v>0</v>
      </c>
      <c r="S28">
        <f t="shared" si="42"/>
        <v>0</v>
      </c>
      <c r="T28">
        <f t="shared" si="43"/>
        <v>0</v>
      </c>
      <c r="U28">
        <f t="shared" si="44"/>
        <v>0</v>
      </c>
      <c r="V28">
        <f t="shared" si="45"/>
        <v>0</v>
      </c>
      <c r="W28">
        <f t="shared" si="46"/>
        <v>0</v>
      </c>
      <c r="X28">
        <f t="shared" si="47"/>
        <v>0</v>
      </c>
      <c r="Y28">
        <f t="shared" si="48"/>
        <v>0</v>
      </c>
      <c r="Z28">
        <f t="shared" si="49"/>
        <v>0</v>
      </c>
      <c r="AA28">
        <f t="shared" si="50"/>
        <v>0</v>
      </c>
      <c r="AB28">
        <f t="shared" si="51"/>
        <v>0</v>
      </c>
      <c r="AC28">
        <f t="shared" si="52"/>
        <v>0</v>
      </c>
      <c r="AD28">
        <f t="shared" si="53"/>
        <v>0</v>
      </c>
      <c r="AE28">
        <f t="shared" si="54"/>
        <v>0</v>
      </c>
      <c r="AF28">
        <f t="shared" si="55"/>
        <v>0</v>
      </c>
      <c r="AG28">
        <f t="shared" si="56"/>
        <v>0</v>
      </c>
      <c r="AH28">
        <f t="shared" si="57"/>
        <v>0</v>
      </c>
      <c r="AI28">
        <f t="shared" si="58"/>
        <v>0</v>
      </c>
      <c r="AJ28">
        <f t="shared" si="59"/>
        <v>0</v>
      </c>
      <c r="AK28">
        <f t="shared" si="60"/>
        <v>0</v>
      </c>
      <c r="AL28">
        <f t="shared" si="61"/>
        <v>0</v>
      </c>
      <c r="AM28">
        <f t="shared" si="62"/>
        <v>0</v>
      </c>
      <c r="AN28">
        <f t="shared" si="63"/>
        <v>0</v>
      </c>
      <c r="AO28">
        <f t="shared" si="64"/>
        <v>0</v>
      </c>
      <c r="AP28">
        <f t="shared" si="65"/>
        <v>0</v>
      </c>
      <c r="AQ28">
        <f t="shared" si="66"/>
        <v>0</v>
      </c>
      <c r="AR28">
        <f t="shared" si="67"/>
        <v>0</v>
      </c>
      <c r="AS28">
        <f t="shared" si="68"/>
        <v>0</v>
      </c>
      <c r="AT28">
        <f t="shared" si="69"/>
        <v>0</v>
      </c>
      <c r="AU28">
        <f t="shared" si="70"/>
        <v>0</v>
      </c>
    </row>
    <row r="29" spans="1:51" ht="22.9" customHeight="1">
      <c r="A29" s="6" t="s">
        <v>134</v>
      </c>
      <c r="B29" s="6" t="s">
        <v>135</v>
      </c>
      <c r="C29" s="7" t="s">
        <v>33</v>
      </c>
      <c r="D29" s="8">
        <v>12.6</v>
      </c>
      <c r="E29" s="8"/>
      <c r="F29" s="8">
        <f t="shared" si="36"/>
        <v>0</v>
      </c>
      <c r="G29" s="8"/>
      <c r="H29" s="8">
        <f t="shared" si="37"/>
        <v>0</v>
      </c>
      <c r="I29" s="8"/>
      <c r="J29" s="8">
        <f t="shared" si="38"/>
        <v>0</v>
      </c>
      <c r="K29" s="8">
        <f t="shared" si="39"/>
        <v>0</v>
      </c>
      <c r="L29" s="8">
        <f t="shared" si="40"/>
        <v>0</v>
      </c>
      <c r="M29" s="15"/>
      <c r="O29" t="str">
        <f>""</f>
        <v/>
      </c>
      <c r="P29" s="1" t="s">
        <v>86</v>
      </c>
      <c r="Q29">
        <v>1</v>
      </c>
      <c r="R29">
        <f t="shared" si="41"/>
        <v>0</v>
      </c>
      <c r="S29">
        <f t="shared" si="42"/>
        <v>0</v>
      </c>
      <c r="T29">
        <f t="shared" si="43"/>
        <v>0</v>
      </c>
      <c r="U29">
        <f t="shared" si="44"/>
        <v>0</v>
      </c>
      <c r="V29">
        <f t="shared" si="45"/>
        <v>0</v>
      </c>
      <c r="W29">
        <f t="shared" si="46"/>
        <v>0</v>
      </c>
      <c r="X29">
        <f t="shared" si="47"/>
        <v>0</v>
      </c>
      <c r="Y29">
        <f t="shared" si="48"/>
        <v>0</v>
      </c>
      <c r="Z29">
        <f t="shared" si="49"/>
        <v>0</v>
      </c>
      <c r="AA29">
        <f t="shared" si="50"/>
        <v>0</v>
      </c>
      <c r="AB29">
        <f t="shared" si="51"/>
        <v>0</v>
      </c>
      <c r="AC29">
        <f t="shared" si="52"/>
        <v>0</v>
      </c>
      <c r="AD29">
        <f t="shared" si="53"/>
        <v>0</v>
      </c>
      <c r="AE29">
        <f t="shared" si="54"/>
        <v>0</v>
      </c>
      <c r="AF29">
        <f t="shared" si="55"/>
        <v>0</v>
      </c>
      <c r="AG29">
        <f t="shared" si="56"/>
        <v>0</v>
      </c>
      <c r="AH29">
        <f t="shared" si="57"/>
        <v>0</v>
      </c>
      <c r="AI29">
        <f t="shared" si="58"/>
        <v>0</v>
      </c>
      <c r="AJ29">
        <f t="shared" si="59"/>
        <v>0</v>
      </c>
      <c r="AK29">
        <f t="shared" si="60"/>
        <v>0</v>
      </c>
      <c r="AL29">
        <f t="shared" si="61"/>
        <v>0</v>
      </c>
      <c r="AM29">
        <f t="shared" si="62"/>
        <v>0</v>
      </c>
      <c r="AN29">
        <f t="shared" si="63"/>
        <v>0</v>
      </c>
      <c r="AO29">
        <f t="shared" si="64"/>
        <v>0</v>
      </c>
      <c r="AP29">
        <f t="shared" si="65"/>
        <v>0</v>
      </c>
      <c r="AQ29">
        <f t="shared" si="66"/>
        <v>0</v>
      </c>
      <c r="AR29">
        <f t="shared" si="67"/>
        <v>0</v>
      </c>
      <c r="AS29">
        <f t="shared" si="68"/>
        <v>0</v>
      </c>
      <c r="AT29">
        <f t="shared" si="69"/>
        <v>0</v>
      </c>
      <c r="AU29">
        <f t="shared" si="70"/>
        <v>0</v>
      </c>
      <c r="AY29" s="1" t="s">
        <v>10</v>
      </c>
    </row>
    <row r="30" spans="1:51" ht="22.9" customHeight="1">
      <c r="A30" s="6" t="s">
        <v>136</v>
      </c>
      <c r="B30" s="6" t="s">
        <v>137</v>
      </c>
      <c r="C30" s="7" t="s">
        <v>8</v>
      </c>
      <c r="D30" s="8">
        <v>101</v>
      </c>
      <c r="E30" s="8"/>
      <c r="F30" s="8">
        <f t="shared" si="36"/>
        <v>0</v>
      </c>
      <c r="G30" s="8"/>
      <c r="H30" s="8">
        <f t="shared" si="37"/>
        <v>0</v>
      </c>
      <c r="I30" s="8"/>
      <c r="J30" s="8">
        <f t="shared" si="38"/>
        <v>0</v>
      </c>
      <c r="K30" s="8">
        <f t="shared" si="39"/>
        <v>0</v>
      </c>
      <c r="L30" s="8">
        <f t="shared" si="40"/>
        <v>0</v>
      </c>
      <c r="M30" s="15"/>
      <c r="O30" t="str">
        <f>""</f>
        <v/>
      </c>
      <c r="P30" s="1" t="s">
        <v>86</v>
      </c>
      <c r="Q30">
        <v>1</v>
      </c>
      <c r="R30">
        <f t="shared" si="41"/>
        <v>0</v>
      </c>
      <c r="S30">
        <f t="shared" si="42"/>
        <v>0</v>
      </c>
      <c r="T30">
        <f t="shared" si="43"/>
        <v>0</v>
      </c>
      <c r="U30">
        <f t="shared" si="44"/>
        <v>0</v>
      </c>
      <c r="V30">
        <f t="shared" si="45"/>
        <v>0</v>
      </c>
      <c r="W30">
        <f t="shared" si="46"/>
        <v>0</v>
      </c>
      <c r="X30">
        <f t="shared" si="47"/>
        <v>0</v>
      </c>
      <c r="Y30">
        <f t="shared" si="48"/>
        <v>0</v>
      </c>
      <c r="Z30">
        <f t="shared" si="49"/>
        <v>0</v>
      </c>
      <c r="AA30">
        <f t="shared" si="50"/>
        <v>0</v>
      </c>
      <c r="AB30">
        <f t="shared" si="51"/>
        <v>0</v>
      </c>
      <c r="AC30">
        <f t="shared" si="52"/>
        <v>0</v>
      </c>
      <c r="AD30">
        <f t="shared" si="53"/>
        <v>0</v>
      </c>
      <c r="AE30">
        <f t="shared" si="54"/>
        <v>0</v>
      </c>
      <c r="AF30">
        <f t="shared" si="55"/>
        <v>0</v>
      </c>
      <c r="AG30">
        <f t="shared" si="56"/>
        <v>0</v>
      </c>
      <c r="AH30">
        <f t="shared" si="57"/>
        <v>0</v>
      </c>
      <c r="AI30">
        <f t="shared" si="58"/>
        <v>0</v>
      </c>
      <c r="AJ30">
        <f t="shared" si="59"/>
        <v>0</v>
      </c>
      <c r="AK30">
        <f t="shared" si="60"/>
        <v>0</v>
      </c>
      <c r="AL30">
        <f t="shared" si="61"/>
        <v>0</v>
      </c>
      <c r="AM30">
        <f t="shared" si="62"/>
        <v>0</v>
      </c>
      <c r="AN30">
        <f t="shared" si="63"/>
        <v>0</v>
      </c>
      <c r="AO30">
        <f t="shared" si="64"/>
        <v>0</v>
      </c>
      <c r="AP30">
        <f t="shared" si="65"/>
        <v>0</v>
      </c>
      <c r="AQ30">
        <f t="shared" si="66"/>
        <v>0</v>
      </c>
      <c r="AR30">
        <f t="shared" si="67"/>
        <v>0</v>
      </c>
      <c r="AS30">
        <f t="shared" si="68"/>
        <v>0</v>
      </c>
      <c r="AT30">
        <f t="shared" si="69"/>
        <v>0</v>
      </c>
      <c r="AU30">
        <f t="shared" si="70"/>
        <v>0</v>
      </c>
      <c r="AY30" s="1" t="s">
        <v>10</v>
      </c>
    </row>
    <row r="31" spans="1:51" ht="22.9" customHeight="1">
      <c r="A31" s="6" t="s">
        <v>138</v>
      </c>
      <c r="B31" s="6" t="s">
        <v>139</v>
      </c>
      <c r="C31" s="7" t="s">
        <v>33</v>
      </c>
      <c r="D31" s="8">
        <v>7.8</v>
      </c>
      <c r="E31" s="8"/>
      <c r="F31" s="8">
        <f t="shared" si="36"/>
        <v>0</v>
      </c>
      <c r="G31" s="8"/>
      <c r="H31" s="8">
        <f t="shared" si="37"/>
        <v>0</v>
      </c>
      <c r="I31" s="8"/>
      <c r="J31" s="8">
        <f t="shared" si="38"/>
        <v>0</v>
      </c>
      <c r="K31" s="8">
        <f t="shared" si="39"/>
        <v>0</v>
      </c>
      <c r="L31" s="8">
        <f t="shared" si="40"/>
        <v>0</v>
      </c>
      <c r="M31" s="15"/>
      <c r="O31" t="str">
        <f>""</f>
        <v/>
      </c>
      <c r="P31" s="1" t="s">
        <v>86</v>
      </c>
      <c r="Q31">
        <v>1</v>
      </c>
      <c r="R31">
        <f t="shared" si="41"/>
        <v>0</v>
      </c>
      <c r="S31">
        <f t="shared" si="42"/>
        <v>0</v>
      </c>
      <c r="T31">
        <f t="shared" si="43"/>
        <v>0</v>
      </c>
      <c r="U31">
        <f t="shared" si="44"/>
        <v>0</v>
      </c>
      <c r="V31">
        <f t="shared" si="45"/>
        <v>0</v>
      </c>
      <c r="W31">
        <f t="shared" si="46"/>
        <v>0</v>
      </c>
      <c r="X31">
        <f t="shared" si="47"/>
        <v>0</v>
      </c>
      <c r="Y31">
        <f t="shared" si="48"/>
        <v>0</v>
      </c>
      <c r="Z31">
        <f t="shared" si="49"/>
        <v>0</v>
      </c>
      <c r="AA31">
        <f t="shared" si="50"/>
        <v>0</v>
      </c>
      <c r="AB31">
        <f t="shared" si="51"/>
        <v>0</v>
      </c>
      <c r="AC31">
        <f t="shared" si="52"/>
        <v>0</v>
      </c>
      <c r="AD31">
        <f t="shared" si="53"/>
        <v>0</v>
      </c>
      <c r="AE31">
        <f t="shared" si="54"/>
        <v>0</v>
      </c>
      <c r="AF31">
        <f t="shared" si="55"/>
        <v>0</v>
      </c>
      <c r="AG31">
        <f t="shared" si="56"/>
        <v>0</v>
      </c>
      <c r="AH31">
        <f t="shared" si="57"/>
        <v>0</v>
      </c>
      <c r="AI31">
        <f t="shared" si="58"/>
        <v>0</v>
      </c>
      <c r="AJ31">
        <f t="shared" si="59"/>
        <v>0</v>
      </c>
      <c r="AK31">
        <f t="shared" si="60"/>
        <v>0</v>
      </c>
      <c r="AL31">
        <f t="shared" si="61"/>
        <v>0</v>
      </c>
      <c r="AM31">
        <f t="shared" si="62"/>
        <v>0</v>
      </c>
      <c r="AN31">
        <f t="shared" si="63"/>
        <v>0</v>
      </c>
      <c r="AO31">
        <f t="shared" si="64"/>
        <v>0</v>
      </c>
      <c r="AP31">
        <f t="shared" si="65"/>
        <v>0</v>
      </c>
      <c r="AQ31">
        <f t="shared" si="66"/>
        <v>0</v>
      </c>
      <c r="AR31">
        <f t="shared" si="67"/>
        <v>0</v>
      </c>
      <c r="AS31">
        <f t="shared" si="68"/>
        <v>0</v>
      </c>
      <c r="AT31">
        <f t="shared" si="69"/>
        <v>0</v>
      </c>
      <c r="AU31">
        <f t="shared" si="70"/>
        <v>0</v>
      </c>
      <c r="AY31" s="1" t="s">
        <v>10</v>
      </c>
    </row>
    <row r="32" spans="1:51" ht="22.9" customHeight="1">
      <c r="A32" s="6" t="s">
        <v>140</v>
      </c>
      <c r="B32" s="6" t="s">
        <v>141</v>
      </c>
      <c r="C32" s="7" t="s">
        <v>8</v>
      </c>
      <c r="D32" s="8">
        <v>6</v>
      </c>
      <c r="E32" s="8"/>
      <c r="F32" s="8">
        <f t="shared" si="36"/>
        <v>0</v>
      </c>
      <c r="G32" s="8"/>
      <c r="H32" s="8">
        <f t="shared" si="37"/>
        <v>0</v>
      </c>
      <c r="I32" s="8"/>
      <c r="J32" s="8">
        <f t="shared" si="38"/>
        <v>0</v>
      </c>
      <c r="K32" s="8">
        <f t="shared" si="39"/>
        <v>0</v>
      </c>
      <c r="L32" s="8">
        <f t="shared" si="40"/>
        <v>0</v>
      </c>
      <c r="M32" s="15"/>
      <c r="O32" t="str">
        <f>""</f>
        <v/>
      </c>
      <c r="P32" s="1" t="s">
        <v>86</v>
      </c>
      <c r="Q32">
        <v>1</v>
      </c>
      <c r="R32">
        <f t="shared" si="41"/>
        <v>0</v>
      </c>
      <c r="S32">
        <f t="shared" si="42"/>
        <v>0</v>
      </c>
      <c r="T32">
        <f t="shared" si="43"/>
        <v>0</v>
      </c>
      <c r="U32">
        <f t="shared" si="44"/>
        <v>0</v>
      </c>
      <c r="V32">
        <f t="shared" si="45"/>
        <v>0</v>
      </c>
      <c r="W32">
        <f t="shared" si="46"/>
        <v>0</v>
      </c>
      <c r="X32">
        <f t="shared" si="47"/>
        <v>0</v>
      </c>
      <c r="Y32">
        <f t="shared" si="48"/>
        <v>0</v>
      </c>
      <c r="Z32">
        <f t="shared" si="49"/>
        <v>0</v>
      </c>
      <c r="AA32">
        <f t="shared" si="50"/>
        <v>0</v>
      </c>
      <c r="AB32">
        <f t="shared" si="51"/>
        <v>0</v>
      </c>
      <c r="AC32">
        <f t="shared" si="52"/>
        <v>0</v>
      </c>
      <c r="AD32">
        <f t="shared" si="53"/>
        <v>0</v>
      </c>
      <c r="AE32">
        <f t="shared" si="54"/>
        <v>0</v>
      </c>
      <c r="AF32">
        <f t="shared" si="55"/>
        <v>0</v>
      </c>
      <c r="AG32">
        <f t="shared" si="56"/>
        <v>0</v>
      </c>
      <c r="AH32">
        <f t="shared" si="57"/>
        <v>0</v>
      </c>
      <c r="AI32">
        <f t="shared" si="58"/>
        <v>0</v>
      </c>
      <c r="AJ32">
        <f t="shared" si="59"/>
        <v>0</v>
      </c>
      <c r="AK32">
        <f t="shared" si="60"/>
        <v>0</v>
      </c>
      <c r="AL32">
        <f t="shared" si="61"/>
        <v>0</v>
      </c>
      <c r="AM32">
        <f t="shared" si="62"/>
        <v>0</v>
      </c>
      <c r="AN32">
        <f t="shared" si="63"/>
        <v>0</v>
      </c>
      <c r="AO32">
        <f t="shared" si="64"/>
        <v>0</v>
      </c>
      <c r="AP32">
        <f t="shared" si="65"/>
        <v>0</v>
      </c>
      <c r="AQ32">
        <f t="shared" si="66"/>
        <v>0</v>
      </c>
      <c r="AR32">
        <f t="shared" si="67"/>
        <v>0</v>
      </c>
      <c r="AS32">
        <f t="shared" si="68"/>
        <v>0</v>
      </c>
      <c r="AT32">
        <f t="shared" si="69"/>
        <v>0</v>
      </c>
      <c r="AU32">
        <f t="shared" si="70"/>
        <v>0</v>
      </c>
      <c r="AY32" s="1" t="s">
        <v>10</v>
      </c>
    </row>
    <row r="33" spans="1:51" ht="22.9" customHeight="1">
      <c r="A33" s="6" t="s">
        <v>142</v>
      </c>
      <c r="B33" s="6" t="s">
        <v>92</v>
      </c>
      <c r="C33" s="7" t="s">
        <v>14</v>
      </c>
      <c r="D33" s="8">
        <v>298.72000000000003</v>
      </c>
      <c r="E33" s="8"/>
      <c r="F33" s="8">
        <f t="shared" si="36"/>
        <v>0</v>
      </c>
      <c r="G33" s="8"/>
      <c r="H33" s="8">
        <f t="shared" si="37"/>
        <v>0</v>
      </c>
      <c r="I33" s="8"/>
      <c r="J33" s="8">
        <f t="shared" si="38"/>
        <v>0</v>
      </c>
      <c r="K33" s="8">
        <f t="shared" si="39"/>
        <v>0</v>
      </c>
      <c r="L33" s="8">
        <f t="shared" si="40"/>
        <v>0</v>
      </c>
      <c r="M33" s="15"/>
      <c r="O33" t="str">
        <f>""</f>
        <v/>
      </c>
      <c r="P33" s="1" t="s">
        <v>86</v>
      </c>
      <c r="Q33">
        <v>1</v>
      </c>
      <c r="R33">
        <f t="shared" si="41"/>
        <v>0</v>
      </c>
      <c r="S33">
        <f t="shared" si="42"/>
        <v>0</v>
      </c>
      <c r="T33">
        <f t="shared" si="43"/>
        <v>0</v>
      </c>
      <c r="U33">
        <f t="shared" si="44"/>
        <v>0</v>
      </c>
      <c r="V33">
        <f t="shared" si="45"/>
        <v>0</v>
      </c>
      <c r="W33">
        <f t="shared" si="46"/>
        <v>0</v>
      </c>
      <c r="X33">
        <f t="shared" si="47"/>
        <v>0</v>
      </c>
      <c r="Y33">
        <f t="shared" si="48"/>
        <v>0</v>
      </c>
      <c r="Z33">
        <f t="shared" si="49"/>
        <v>0</v>
      </c>
      <c r="AA33">
        <f t="shared" si="50"/>
        <v>0</v>
      </c>
      <c r="AB33">
        <f t="shared" si="51"/>
        <v>0</v>
      </c>
      <c r="AC33">
        <f t="shared" si="52"/>
        <v>0</v>
      </c>
      <c r="AD33">
        <f t="shared" si="53"/>
        <v>0</v>
      </c>
      <c r="AE33">
        <f t="shared" si="54"/>
        <v>0</v>
      </c>
      <c r="AF33">
        <f t="shared" si="55"/>
        <v>0</v>
      </c>
      <c r="AG33">
        <f t="shared" si="56"/>
        <v>0</v>
      </c>
      <c r="AH33">
        <f t="shared" si="57"/>
        <v>0</v>
      </c>
      <c r="AI33">
        <f t="shared" si="58"/>
        <v>0</v>
      </c>
      <c r="AJ33">
        <f t="shared" si="59"/>
        <v>0</v>
      </c>
      <c r="AK33">
        <f t="shared" si="60"/>
        <v>0</v>
      </c>
      <c r="AL33">
        <f t="shared" si="61"/>
        <v>0</v>
      </c>
      <c r="AM33">
        <f t="shared" si="62"/>
        <v>0</v>
      </c>
      <c r="AN33">
        <f t="shared" si="63"/>
        <v>0</v>
      </c>
      <c r="AO33">
        <f t="shared" si="64"/>
        <v>0</v>
      </c>
      <c r="AP33">
        <f t="shared" si="65"/>
        <v>0</v>
      </c>
      <c r="AQ33">
        <f t="shared" si="66"/>
        <v>0</v>
      </c>
      <c r="AR33">
        <f t="shared" si="67"/>
        <v>0</v>
      </c>
      <c r="AS33">
        <f t="shared" si="68"/>
        <v>0</v>
      </c>
      <c r="AT33">
        <f t="shared" si="69"/>
        <v>0</v>
      </c>
      <c r="AU33">
        <f t="shared" si="70"/>
        <v>0</v>
      </c>
      <c r="AY33" s="1" t="s">
        <v>91</v>
      </c>
    </row>
    <row r="34" spans="1:51" ht="22.9" customHeight="1">
      <c r="A34" s="6" t="s">
        <v>142</v>
      </c>
      <c r="B34" s="6" t="s">
        <v>131</v>
      </c>
      <c r="C34" s="7" t="s">
        <v>14</v>
      </c>
      <c r="D34" s="8">
        <v>1392.91</v>
      </c>
      <c r="E34" s="8"/>
      <c r="F34" s="8">
        <f t="shared" si="36"/>
        <v>0</v>
      </c>
      <c r="G34" s="8"/>
      <c r="H34" s="8">
        <f t="shared" si="37"/>
        <v>0</v>
      </c>
      <c r="I34" s="8"/>
      <c r="J34" s="8">
        <f t="shared" si="38"/>
        <v>0</v>
      </c>
      <c r="K34" s="8">
        <f t="shared" si="39"/>
        <v>0</v>
      </c>
      <c r="L34" s="8">
        <f t="shared" si="40"/>
        <v>0</v>
      </c>
      <c r="M34" s="15"/>
      <c r="O34" t="str">
        <f>""</f>
        <v/>
      </c>
      <c r="P34" s="1" t="s">
        <v>86</v>
      </c>
      <c r="Q34">
        <v>1</v>
      </c>
      <c r="R34">
        <f t="shared" si="41"/>
        <v>0</v>
      </c>
      <c r="S34">
        <f t="shared" si="42"/>
        <v>0</v>
      </c>
      <c r="T34">
        <f t="shared" si="43"/>
        <v>0</v>
      </c>
      <c r="U34">
        <f t="shared" si="44"/>
        <v>0</v>
      </c>
      <c r="V34">
        <f t="shared" si="45"/>
        <v>0</v>
      </c>
      <c r="W34">
        <f t="shared" si="46"/>
        <v>0</v>
      </c>
      <c r="X34">
        <f t="shared" si="47"/>
        <v>0</v>
      </c>
      <c r="Y34">
        <f t="shared" si="48"/>
        <v>0</v>
      </c>
      <c r="Z34">
        <f t="shared" si="49"/>
        <v>0</v>
      </c>
      <c r="AA34">
        <f t="shared" si="50"/>
        <v>0</v>
      </c>
      <c r="AB34">
        <f t="shared" si="51"/>
        <v>0</v>
      </c>
      <c r="AC34">
        <f t="shared" si="52"/>
        <v>0</v>
      </c>
      <c r="AD34">
        <f t="shared" si="53"/>
        <v>0</v>
      </c>
      <c r="AE34">
        <f t="shared" si="54"/>
        <v>0</v>
      </c>
      <c r="AF34">
        <f t="shared" si="55"/>
        <v>0</v>
      </c>
      <c r="AG34">
        <f t="shared" si="56"/>
        <v>0</v>
      </c>
      <c r="AH34">
        <f t="shared" si="57"/>
        <v>0</v>
      </c>
      <c r="AI34">
        <f t="shared" si="58"/>
        <v>0</v>
      </c>
      <c r="AJ34">
        <f t="shared" si="59"/>
        <v>0</v>
      </c>
      <c r="AK34">
        <f t="shared" si="60"/>
        <v>0</v>
      </c>
      <c r="AL34">
        <f t="shared" si="61"/>
        <v>0</v>
      </c>
      <c r="AM34">
        <f t="shared" si="62"/>
        <v>0</v>
      </c>
      <c r="AN34">
        <f t="shared" si="63"/>
        <v>0</v>
      </c>
      <c r="AO34">
        <f t="shared" si="64"/>
        <v>0</v>
      </c>
      <c r="AP34">
        <f t="shared" si="65"/>
        <v>0</v>
      </c>
      <c r="AQ34">
        <f t="shared" si="66"/>
        <v>0</v>
      </c>
      <c r="AR34">
        <f t="shared" si="67"/>
        <v>0</v>
      </c>
      <c r="AS34">
        <f t="shared" si="68"/>
        <v>0</v>
      </c>
      <c r="AT34">
        <f t="shared" si="69"/>
        <v>0</v>
      </c>
      <c r="AU34">
        <f t="shared" si="70"/>
        <v>0</v>
      </c>
      <c r="AY34" s="1" t="s">
        <v>91</v>
      </c>
    </row>
    <row r="35" spans="1:51" ht="22.9" customHeight="1">
      <c r="A35" s="6" t="s">
        <v>143</v>
      </c>
      <c r="B35" s="6" t="s">
        <v>144</v>
      </c>
      <c r="C35" s="7" t="s">
        <v>33</v>
      </c>
      <c r="D35" s="8">
        <v>56.8</v>
      </c>
      <c r="E35" s="8"/>
      <c r="F35" s="8">
        <f t="shared" si="36"/>
        <v>0</v>
      </c>
      <c r="G35" s="8"/>
      <c r="H35" s="8">
        <f t="shared" si="37"/>
        <v>0</v>
      </c>
      <c r="I35" s="8"/>
      <c r="J35" s="8">
        <f t="shared" si="38"/>
        <v>0</v>
      </c>
      <c r="K35" s="8">
        <f t="shared" si="39"/>
        <v>0</v>
      </c>
      <c r="L35" s="8">
        <f t="shared" si="40"/>
        <v>0</v>
      </c>
      <c r="M35" s="15"/>
      <c r="O35" t="str">
        <f>""</f>
        <v/>
      </c>
      <c r="P35" s="1" t="s">
        <v>86</v>
      </c>
      <c r="Q35">
        <v>1</v>
      </c>
      <c r="R35">
        <f t="shared" si="41"/>
        <v>0</v>
      </c>
      <c r="S35">
        <f t="shared" si="42"/>
        <v>0</v>
      </c>
      <c r="T35">
        <f t="shared" si="43"/>
        <v>0</v>
      </c>
      <c r="U35">
        <f t="shared" si="44"/>
        <v>0</v>
      </c>
      <c r="V35">
        <f t="shared" si="45"/>
        <v>0</v>
      </c>
      <c r="W35">
        <f t="shared" si="46"/>
        <v>0</v>
      </c>
      <c r="X35">
        <f t="shared" si="47"/>
        <v>0</v>
      </c>
      <c r="Y35">
        <f t="shared" si="48"/>
        <v>0</v>
      </c>
      <c r="Z35">
        <f t="shared" si="49"/>
        <v>0</v>
      </c>
      <c r="AA35">
        <f t="shared" si="50"/>
        <v>0</v>
      </c>
      <c r="AB35">
        <f t="shared" si="51"/>
        <v>0</v>
      </c>
      <c r="AC35">
        <f t="shared" si="52"/>
        <v>0</v>
      </c>
      <c r="AD35">
        <f t="shared" si="53"/>
        <v>0</v>
      </c>
      <c r="AE35">
        <f t="shared" si="54"/>
        <v>0</v>
      </c>
      <c r="AF35">
        <f t="shared" si="55"/>
        <v>0</v>
      </c>
      <c r="AG35">
        <f t="shared" si="56"/>
        <v>0</v>
      </c>
      <c r="AH35">
        <f t="shared" si="57"/>
        <v>0</v>
      </c>
      <c r="AI35">
        <f t="shared" si="58"/>
        <v>0</v>
      </c>
      <c r="AJ35">
        <f t="shared" si="59"/>
        <v>0</v>
      </c>
      <c r="AK35">
        <f t="shared" si="60"/>
        <v>0</v>
      </c>
      <c r="AL35">
        <f t="shared" si="61"/>
        <v>0</v>
      </c>
      <c r="AM35">
        <f t="shared" si="62"/>
        <v>0</v>
      </c>
      <c r="AN35">
        <f t="shared" si="63"/>
        <v>0</v>
      </c>
      <c r="AO35">
        <f t="shared" si="64"/>
        <v>0</v>
      </c>
      <c r="AP35">
        <f t="shared" si="65"/>
        <v>0</v>
      </c>
      <c r="AQ35">
        <f t="shared" si="66"/>
        <v>0</v>
      </c>
      <c r="AR35">
        <f t="shared" si="67"/>
        <v>0</v>
      </c>
      <c r="AS35">
        <f t="shared" si="68"/>
        <v>0</v>
      </c>
      <c r="AT35">
        <f t="shared" si="69"/>
        <v>0</v>
      </c>
      <c r="AU35">
        <f t="shared" si="70"/>
        <v>0</v>
      </c>
      <c r="AY35" s="1" t="s">
        <v>10</v>
      </c>
    </row>
    <row r="36" spans="1:51" ht="22.9" customHeight="1">
      <c r="A36" s="6" t="s">
        <v>143</v>
      </c>
      <c r="B36" s="6" t="s">
        <v>145</v>
      </c>
      <c r="C36" s="7" t="s">
        <v>33</v>
      </c>
      <c r="D36" s="8">
        <v>7.7</v>
      </c>
      <c r="E36" s="8"/>
      <c r="F36" s="8">
        <f t="shared" si="36"/>
        <v>0</v>
      </c>
      <c r="G36" s="8"/>
      <c r="H36" s="8">
        <f t="shared" si="37"/>
        <v>0</v>
      </c>
      <c r="I36" s="8"/>
      <c r="J36" s="8">
        <f t="shared" si="38"/>
        <v>0</v>
      </c>
      <c r="K36" s="8">
        <f t="shared" si="39"/>
        <v>0</v>
      </c>
      <c r="L36" s="8">
        <f t="shared" si="40"/>
        <v>0</v>
      </c>
      <c r="M36" s="15"/>
      <c r="O36" t="str">
        <f>""</f>
        <v/>
      </c>
      <c r="P36" s="1" t="s">
        <v>86</v>
      </c>
      <c r="Q36">
        <v>1</v>
      </c>
      <c r="R36">
        <f t="shared" si="41"/>
        <v>0</v>
      </c>
      <c r="S36">
        <f t="shared" si="42"/>
        <v>0</v>
      </c>
      <c r="T36">
        <f t="shared" si="43"/>
        <v>0</v>
      </c>
      <c r="U36">
        <f t="shared" si="44"/>
        <v>0</v>
      </c>
      <c r="V36">
        <f t="shared" si="45"/>
        <v>0</v>
      </c>
      <c r="W36">
        <f t="shared" si="46"/>
        <v>0</v>
      </c>
      <c r="X36">
        <f t="shared" si="47"/>
        <v>0</v>
      </c>
      <c r="Y36">
        <f t="shared" si="48"/>
        <v>0</v>
      </c>
      <c r="Z36">
        <f t="shared" si="49"/>
        <v>0</v>
      </c>
      <c r="AA36">
        <f t="shared" si="50"/>
        <v>0</v>
      </c>
      <c r="AB36">
        <f t="shared" si="51"/>
        <v>0</v>
      </c>
      <c r="AC36">
        <f t="shared" si="52"/>
        <v>0</v>
      </c>
      <c r="AD36">
        <f t="shared" si="53"/>
        <v>0</v>
      </c>
      <c r="AE36">
        <f t="shared" si="54"/>
        <v>0</v>
      </c>
      <c r="AF36">
        <f t="shared" si="55"/>
        <v>0</v>
      </c>
      <c r="AG36">
        <f t="shared" si="56"/>
        <v>0</v>
      </c>
      <c r="AH36">
        <f t="shared" si="57"/>
        <v>0</v>
      </c>
      <c r="AI36">
        <f t="shared" si="58"/>
        <v>0</v>
      </c>
      <c r="AJ36">
        <f t="shared" si="59"/>
        <v>0</v>
      </c>
      <c r="AK36">
        <f t="shared" si="60"/>
        <v>0</v>
      </c>
      <c r="AL36">
        <f t="shared" si="61"/>
        <v>0</v>
      </c>
      <c r="AM36">
        <f t="shared" si="62"/>
        <v>0</v>
      </c>
      <c r="AN36">
        <f t="shared" si="63"/>
        <v>0</v>
      </c>
      <c r="AO36">
        <f t="shared" si="64"/>
        <v>0</v>
      </c>
      <c r="AP36">
        <f t="shared" si="65"/>
        <v>0</v>
      </c>
      <c r="AQ36">
        <f t="shared" si="66"/>
        <v>0</v>
      </c>
      <c r="AR36">
        <f t="shared" si="67"/>
        <v>0</v>
      </c>
      <c r="AS36">
        <f t="shared" si="68"/>
        <v>0</v>
      </c>
      <c r="AT36">
        <f t="shared" si="69"/>
        <v>0</v>
      </c>
      <c r="AU36">
        <f t="shared" si="70"/>
        <v>0</v>
      </c>
      <c r="AY36" s="1" t="s">
        <v>10</v>
      </c>
    </row>
    <row r="37" spans="1:51" ht="22.9" customHeight="1">
      <c r="A37" s="6" t="s">
        <v>43</v>
      </c>
      <c r="B37" s="6" t="s">
        <v>44</v>
      </c>
      <c r="C37" s="7" t="s">
        <v>45</v>
      </c>
      <c r="D37" s="8">
        <v>245.33</v>
      </c>
      <c r="E37" s="8"/>
      <c r="F37" s="8">
        <f t="shared" si="36"/>
        <v>0</v>
      </c>
      <c r="G37" s="8"/>
      <c r="H37" s="8">
        <f t="shared" si="37"/>
        <v>0</v>
      </c>
      <c r="I37" s="8"/>
      <c r="J37" s="8">
        <f t="shared" si="38"/>
        <v>0</v>
      </c>
      <c r="K37" s="8">
        <f t="shared" si="39"/>
        <v>0</v>
      </c>
      <c r="L37" s="8">
        <f t="shared" si="40"/>
        <v>0</v>
      </c>
      <c r="M37" s="15"/>
      <c r="O37" t="str">
        <f>"03"</f>
        <v>03</v>
      </c>
      <c r="P37" s="1" t="s">
        <v>86</v>
      </c>
      <c r="Q37">
        <v>1</v>
      </c>
      <c r="R37">
        <f t="shared" si="41"/>
        <v>0</v>
      </c>
      <c r="S37">
        <f t="shared" si="42"/>
        <v>0</v>
      </c>
      <c r="T37">
        <f t="shared" si="43"/>
        <v>0</v>
      </c>
      <c r="U37">
        <f t="shared" si="44"/>
        <v>0</v>
      </c>
      <c r="V37">
        <f t="shared" si="45"/>
        <v>0</v>
      </c>
      <c r="W37">
        <f t="shared" si="46"/>
        <v>0</v>
      </c>
      <c r="X37">
        <f t="shared" si="47"/>
        <v>0</v>
      </c>
      <c r="Y37">
        <f t="shared" si="48"/>
        <v>0</v>
      </c>
      <c r="Z37">
        <f t="shared" si="49"/>
        <v>0</v>
      </c>
      <c r="AA37">
        <f t="shared" si="50"/>
        <v>0</v>
      </c>
      <c r="AB37">
        <f t="shared" si="51"/>
        <v>0</v>
      </c>
      <c r="AC37">
        <f t="shared" si="52"/>
        <v>0</v>
      </c>
      <c r="AD37">
        <f t="shared" si="53"/>
        <v>0</v>
      </c>
      <c r="AE37">
        <f t="shared" si="54"/>
        <v>0</v>
      </c>
      <c r="AF37">
        <f t="shared" si="55"/>
        <v>0</v>
      </c>
      <c r="AG37">
        <f t="shared" si="56"/>
        <v>0</v>
      </c>
      <c r="AH37">
        <f t="shared" si="57"/>
        <v>0</v>
      </c>
      <c r="AI37">
        <f t="shared" si="58"/>
        <v>0</v>
      </c>
      <c r="AJ37">
        <f t="shared" si="59"/>
        <v>0</v>
      </c>
      <c r="AK37">
        <f t="shared" si="60"/>
        <v>0</v>
      </c>
      <c r="AL37">
        <f t="shared" si="61"/>
        <v>0</v>
      </c>
      <c r="AM37">
        <f t="shared" si="62"/>
        <v>0</v>
      </c>
      <c r="AN37">
        <f t="shared" si="63"/>
        <v>0</v>
      </c>
      <c r="AO37">
        <f t="shared" si="64"/>
        <v>0</v>
      </c>
      <c r="AP37">
        <f t="shared" si="65"/>
        <v>0</v>
      </c>
      <c r="AQ37">
        <f t="shared" si="66"/>
        <v>0</v>
      </c>
      <c r="AR37">
        <f t="shared" si="67"/>
        <v>0</v>
      </c>
      <c r="AS37">
        <f t="shared" si="68"/>
        <v>0</v>
      </c>
      <c r="AT37">
        <f t="shared" si="69"/>
        <v>0</v>
      </c>
      <c r="AU37">
        <f t="shared" si="70"/>
        <v>0</v>
      </c>
    </row>
    <row r="38" spans="1:51" ht="22.9" customHeight="1">
      <c r="A38" s="9"/>
      <c r="B38" s="9"/>
      <c r="C38" s="14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51" ht="22.9" customHeight="1">
      <c r="A39" s="9"/>
      <c r="B39" s="9"/>
      <c r="C39" s="14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51" ht="22.9" customHeight="1">
      <c r="A40" s="9"/>
      <c r="B40" s="9"/>
      <c r="C40" s="14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51" ht="22.9" customHeight="1">
      <c r="A41" s="9"/>
      <c r="B41" s="9"/>
      <c r="C41" s="14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51" ht="22.9" customHeight="1">
      <c r="A42" s="9"/>
      <c r="B42" s="9"/>
      <c r="C42" s="14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51" ht="22.9" customHeight="1">
      <c r="A43" s="9"/>
      <c r="B43" s="9"/>
      <c r="C43" s="14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51" ht="22.9" customHeight="1">
      <c r="A44" s="9"/>
      <c r="B44" s="9"/>
      <c r="C44" s="14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51" ht="22.9" customHeight="1">
      <c r="A45" s="9"/>
      <c r="B45" s="9"/>
      <c r="C45" s="14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51" ht="22.9" customHeight="1">
      <c r="A46" s="9"/>
      <c r="B46" s="9"/>
      <c r="C46" s="14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51" ht="22.9" customHeight="1">
      <c r="A47" s="9"/>
      <c r="B47" s="9"/>
      <c r="C47" s="14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51" ht="22.9" customHeight="1">
      <c r="A48" s="9"/>
      <c r="B48" s="9"/>
      <c r="C48" s="14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51" ht="22.9" customHeight="1">
      <c r="A49" s="9"/>
      <c r="B49" s="9"/>
      <c r="C49" s="14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51" ht="22.9" customHeight="1">
      <c r="A50" s="9"/>
      <c r="B50" s="9"/>
      <c r="C50" s="14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51" ht="22.9" customHeight="1">
      <c r="A51" s="9"/>
      <c r="B51" s="9"/>
      <c r="C51" s="14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51" ht="22.9" customHeight="1">
      <c r="A52" s="10" t="s">
        <v>87</v>
      </c>
      <c r="B52" s="11"/>
      <c r="C52" s="12"/>
      <c r="D52" s="13"/>
      <c r="E52" s="13"/>
      <c r="F52" s="13">
        <f>ROUNDDOWN(SUMIF(Q22:Q51, "1", F22:F51), 0)</f>
        <v>0</v>
      </c>
      <c r="G52" s="13"/>
      <c r="H52" s="13">
        <f>ROUNDDOWN(SUMIF(Q22:Q51, "1", H22:H51), 0)</f>
        <v>0</v>
      </c>
      <c r="I52" s="13"/>
      <c r="J52" s="13">
        <f>ROUNDDOWN(SUMIF(Q22:Q51, "1", J22:J51), 0)</f>
        <v>0</v>
      </c>
      <c r="K52" s="13"/>
      <c r="L52" s="13">
        <f>F52+H52+J52</f>
        <v>0</v>
      </c>
      <c r="M52" s="13"/>
      <c r="R52">
        <f t="shared" ref="R52:AY52" si="71">ROUNDDOWN(SUM(R22:R37), 0)</f>
        <v>0</v>
      </c>
      <c r="S52">
        <f t="shared" si="71"/>
        <v>0</v>
      </c>
      <c r="T52">
        <f t="shared" si="71"/>
        <v>0</v>
      </c>
      <c r="U52">
        <f t="shared" si="71"/>
        <v>0</v>
      </c>
      <c r="V52">
        <f t="shared" si="71"/>
        <v>0</v>
      </c>
      <c r="W52">
        <f t="shared" si="71"/>
        <v>0</v>
      </c>
      <c r="X52">
        <f t="shared" si="71"/>
        <v>0</v>
      </c>
      <c r="Y52">
        <f t="shared" si="71"/>
        <v>0</v>
      </c>
      <c r="Z52">
        <f t="shared" si="71"/>
        <v>0</v>
      </c>
      <c r="AA52">
        <f t="shared" si="71"/>
        <v>0</v>
      </c>
      <c r="AB52">
        <f t="shared" si="71"/>
        <v>0</v>
      </c>
      <c r="AC52">
        <f t="shared" si="71"/>
        <v>0</v>
      </c>
      <c r="AD52">
        <f t="shared" si="71"/>
        <v>0</v>
      </c>
      <c r="AE52">
        <f t="shared" si="71"/>
        <v>0</v>
      </c>
      <c r="AF52">
        <f t="shared" si="71"/>
        <v>0</v>
      </c>
      <c r="AG52">
        <f t="shared" si="71"/>
        <v>0</v>
      </c>
      <c r="AH52">
        <f t="shared" si="71"/>
        <v>0</v>
      </c>
      <c r="AI52">
        <f t="shared" si="71"/>
        <v>0</v>
      </c>
      <c r="AJ52">
        <f t="shared" si="71"/>
        <v>0</v>
      </c>
      <c r="AK52">
        <f t="shared" si="71"/>
        <v>0</v>
      </c>
      <c r="AL52">
        <f t="shared" si="71"/>
        <v>0</v>
      </c>
      <c r="AM52">
        <f t="shared" si="71"/>
        <v>0</v>
      </c>
      <c r="AN52">
        <f t="shared" si="71"/>
        <v>0</v>
      </c>
      <c r="AO52">
        <f t="shared" si="71"/>
        <v>0</v>
      </c>
      <c r="AP52">
        <f t="shared" si="71"/>
        <v>0</v>
      </c>
      <c r="AQ52">
        <f t="shared" si="71"/>
        <v>0</v>
      </c>
      <c r="AR52">
        <f t="shared" si="71"/>
        <v>0</v>
      </c>
      <c r="AS52">
        <f t="shared" si="71"/>
        <v>0</v>
      </c>
      <c r="AT52">
        <f t="shared" si="71"/>
        <v>0</v>
      </c>
      <c r="AU52">
        <f t="shared" si="71"/>
        <v>0</v>
      </c>
      <c r="AV52">
        <f t="shared" si="71"/>
        <v>0</v>
      </c>
      <c r="AW52">
        <f t="shared" si="71"/>
        <v>0</v>
      </c>
      <c r="AX52">
        <f t="shared" si="71"/>
        <v>0</v>
      </c>
      <c r="AY52">
        <f t="shared" si="71"/>
        <v>0</v>
      </c>
    </row>
    <row r="53" spans="1:51" ht="22.9" customHeight="1">
      <c r="A53" s="106" t="s">
        <v>295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</row>
    <row r="54" spans="1:51" ht="22.9" customHeight="1">
      <c r="A54" s="6" t="s">
        <v>28</v>
      </c>
      <c r="B54" s="6" t="s">
        <v>29</v>
      </c>
      <c r="C54" s="7" t="s">
        <v>6</v>
      </c>
      <c r="D54" s="8">
        <v>947.95</v>
      </c>
      <c r="E54" s="8"/>
      <c r="F54" s="8">
        <f>ROUNDDOWN(D54*E54, 0)</f>
        <v>0</v>
      </c>
      <c r="G54" s="8">
        <v>0</v>
      </c>
      <c r="H54" s="8">
        <f>ROUNDDOWN(D54*G54, 0)</f>
        <v>0</v>
      </c>
      <c r="I54" s="8">
        <v>0</v>
      </c>
      <c r="J54" s="8">
        <f>ROUNDDOWN(D54*I54, 0)</f>
        <v>0</v>
      </c>
      <c r="K54" s="8">
        <f>E54+G54+I54</f>
        <v>0</v>
      </c>
      <c r="L54" s="8">
        <f>F54+H54+J54</f>
        <v>0</v>
      </c>
      <c r="M54" s="15"/>
      <c r="O54" t="str">
        <f>"01"</f>
        <v>01</v>
      </c>
      <c r="P54" t="s">
        <v>277</v>
      </c>
      <c r="Q54">
        <v>1</v>
      </c>
      <c r="R54">
        <f>IF(P54="기계경비", J54, 0)</f>
        <v>0</v>
      </c>
      <c r="S54">
        <f>IF(P54="운반비", L54, 0)</f>
        <v>0</v>
      </c>
      <c r="T54">
        <f>IF(P54="작업부산물", F54, 0)</f>
        <v>0</v>
      </c>
      <c r="U54">
        <f>IF(P54="관급", F54, 0)</f>
        <v>0</v>
      </c>
      <c r="V54">
        <f>IF(P54="외주비", J54, 0)</f>
        <v>0</v>
      </c>
      <c r="W54">
        <f>IF(P54="장비비", J54, 0)</f>
        <v>0</v>
      </c>
      <c r="X54">
        <f>IF(P54="폐기물처리비", L54, 0)</f>
        <v>0</v>
      </c>
      <c r="Y54">
        <f>IF(P54="가설비", J54, 0)</f>
        <v>0</v>
      </c>
      <c r="Z54">
        <f>IF(P54="잡비제외분", F54, 0)</f>
        <v>0</v>
      </c>
      <c r="AA54">
        <f>IF(P54="사급자재대", L54, 0)</f>
        <v>0</v>
      </c>
      <c r="AB54">
        <f>IF(P54="관급자재대", L54, 0)</f>
        <v>0</v>
      </c>
      <c r="AC54">
        <f>IF(P54="사용자항목1", L54, 0)</f>
        <v>0</v>
      </c>
      <c r="AD54">
        <f>IF(P54="사용자항목2", L54, 0)</f>
        <v>0</v>
      </c>
      <c r="AE54">
        <f>IF(P54="안전관리비", L54, 0)</f>
        <v>0</v>
      </c>
      <c r="AF54">
        <f>IF(P54="품질관리비", L54, 0)</f>
        <v>0</v>
      </c>
      <c r="AG54">
        <f>IF(P54="작업부산물(철거해체)", L54, 0)</f>
        <v>0</v>
      </c>
      <c r="AH54">
        <f>IF(P54="재해예방기술지도비", L54, 0)</f>
        <v>0</v>
      </c>
      <c r="AI54">
        <f>IF(P54="사용자항목7", L54, 0)</f>
        <v>0</v>
      </c>
      <c r="AJ54">
        <f>IF(P54="석면분담금", L54, 0)</f>
        <v>0</v>
      </c>
      <c r="AK54">
        <f>IF(P54="임금채권분담금", L54, 0)</f>
        <v>0</v>
      </c>
      <c r="AL54">
        <f>IF(P54="사용자항목10", L54, 0)</f>
        <v>0</v>
      </c>
      <c r="AM54">
        <f>IF(P54="사용자항목11", L54, 0)</f>
        <v>0</v>
      </c>
      <c r="AN54">
        <f>IF(P54="사용자항목12", L54, 0)</f>
        <v>0</v>
      </c>
      <c r="AO54">
        <f>IF(P54="사용자항목13", L54, 0)</f>
        <v>0</v>
      </c>
      <c r="AP54">
        <f>IF(P54="사용자항목14", L54, 0)</f>
        <v>0</v>
      </c>
      <c r="AQ54">
        <f>IF(P54="사용자항목15", L54, 0)</f>
        <v>0</v>
      </c>
      <c r="AR54">
        <f>IF(P54="사용자항목16", L54, 0)</f>
        <v>0</v>
      </c>
      <c r="AS54">
        <f>IF(P54="사용자항목17", L54, 0)</f>
        <v>0</v>
      </c>
      <c r="AT54">
        <f>IF(P54="사용자항목18", L54, 0)</f>
        <v>0</v>
      </c>
      <c r="AU54">
        <f>IF(P54="사용자항목19", L54, 0)</f>
        <v>0</v>
      </c>
    </row>
    <row r="55" spans="1:51" ht="22.9" customHeight="1">
      <c r="A55" s="6" t="s">
        <v>31</v>
      </c>
      <c r="B55" s="6" t="s">
        <v>32</v>
      </c>
      <c r="C55" s="7" t="s">
        <v>6</v>
      </c>
      <c r="D55" s="8">
        <v>565.94000000000005</v>
      </c>
      <c r="E55" s="8"/>
      <c r="F55" s="8">
        <f>ROUNDDOWN(D55*E55, 0)</f>
        <v>0</v>
      </c>
      <c r="G55" s="8">
        <v>0</v>
      </c>
      <c r="H55" s="8">
        <f>ROUNDDOWN(D55*G55, 0)</f>
        <v>0</v>
      </c>
      <c r="I55" s="8">
        <v>0</v>
      </c>
      <c r="J55" s="8">
        <f>ROUNDDOWN(D55*I55, 0)</f>
        <v>0</v>
      </c>
      <c r="K55" s="8">
        <f>E55+G55+I55</f>
        <v>0</v>
      </c>
      <c r="L55" s="8">
        <f>F55+H55+J55</f>
        <v>0</v>
      </c>
      <c r="M55" s="15"/>
      <c r="O55" t="str">
        <f>"01"</f>
        <v>01</v>
      </c>
      <c r="P55" t="s">
        <v>277</v>
      </c>
      <c r="Q55">
        <v>1</v>
      </c>
      <c r="R55">
        <f>IF(P55="기계경비", J55, 0)</f>
        <v>0</v>
      </c>
      <c r="S55">
        <f>IF(P55="운반비", L55, 0)</f>
        <v>0</v>
      </c>
      <c r="T55">
        <f>IF(P55="작업부산물", F55, 0)</f>
        <v>0</v>
      </c>
      <c r="U55">
        <f>IF(P55="관급", F55, 0)</f>
        <v>0</v>
      </c>
      <c r="V55">
        <f>IF(P55="외주비", J55, 0)</f>
        <v>0</v>
      </c>
      <c r="W55">
        <f>IF(P55="장비비", J55, 0)</f>
        <v>0</v>
      </c>
      <c r="X55">
        <f>IF(P55="폐기물처리비", L55, 0)</f>
        <v>0</v>
      </c>
      <c r="Y55">
        <f>IF(P55="가설비", J55, 0)</f>
        <v>0</v>
      </c>
      <c r="Z55">
        <f>IF(P55="잡비제외분", F55, 0)</f>
        <v>0</v>
      </c>
      <c r="AA55">
        <f>IF(P55="사급자재대", L55, 0)</f>
        <v>0</v>
      </c>
      <c r="AB55">
        <f>IF(P55="관급자재대", L55, 0)</f>
        <v>0</v>
      </c>
      <c r="AC55">
        <f>IF(P55="사용자항목1", L55, 0)</f>
        <v>0</v>
      </c>
      <c r="AD55">
        <f>IF(P55="사용자항목2", L55, 0)</f>
        <v>0</v>
      </c>
      <c r="AE55">
        <f>IF(P55="안전관리비", L55, 0)</f>
        <v>0</v>
      </c>
      <c r="AF55">
        <f>IF(P55="품질관리비", L55, 0)</f>
        <v>0</v>
      </c>
      <c r="AG55">
        <f>IF(P55="작업부산물(철거해체)", L55, 0)</f>
        <v>0</v>
      </c>
      <c r="AH55">
        <f>IF(P55="재해예방기술지도비", L55, 0)</f>
        <v>0</v>
      </c>
      <c r="AI55">
        <f>IF(P55="사용자항목7", L55, 0)</f>
        <v>0</v>
      </c>
      <c r="AJ55">
        <f>IF(P55="석면분담금", L55, 0)</f>
        <v>0</v>
      </c>
      <c r="AK55">
        <f>IF(P55="임금채권분담금", L55, 0)</f>
        <v>0</v>
      </c>
      <c r="AL55">
        <f>IF(P55="사용자항목10", L55, 0)</f>
        <v>0</v>
      </c>
      <c r="AM55">
        <f>IF(P55="사용자항목11", L55, 0)</f>
        <v>0</v>
      </c>
      <c r="AN55">
        <f>IF(P55="사용자항목12", L55, 0)</f>
        <v>0</v>
      </c>
      <c r="AO55">
        <f>IF(P55="사용자항목13", L55, 0)</f>
        <v>0</v>
      </c>
      <c r="AP55">
        <f>IF(P55="사용자항목14", L55, 0)</f>
        <v>0</v>
      </c>
      <c r="AQ55">
        <f>IF(P55="사용자항목15", L55, 0)</f>
        <v>0</v>
      </c>
      <c r="AR55">
        <f>IF(P55="사용자항목16", L55, 0)</f>
        <v>0</v>
      </c>
      <c r="AS55">
        <f>IF(P55="사용자항목17", L55, 0)</f>
        <v>0</v>
      </c>
      <c r="AT55">
        <f>IF(P55="사용자항목18", L55, 0)</f>
        <v>0</v>
      </c>
      <c r="AU55">
        <f>IF(P55="사용자항목19", L55, 0)</f>
        <v>0</v>
      </c>
    </row>
    <row r="56" spans="1:51" ht="22.9" customHeight="1">
      <c r="A56" s="9"/>
      <c r="B56" s="9"/>
      <c r="C56" s="14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 spans="1:51" ht="22.9" customHeight="1">
      <c r="A57" s="9"/>
      <c r="B57" s="9"/>
      <c r="C57" s="14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51" ht="22.9" customHeight="1">
      <c r="A58" s="9"/>
      <c r="B58" s="9"/>
      <c r="C58" s="14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51" ht="22.9" customHeight="1">
      <c r="A59" s="9"/>
      <c r="B59" s="9"/>
      <c r="C59" s="14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51" ht="22.9" customHeight="1">
      <c r="A60" s="9"/>
      <c r="B60" s="9"/>
      <c r="C60" s="14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1:51" ht="22.9" customHeight="1">
      <c r="A61" s="9"/>
      <c r="B61" s="9"/>
      <c r="C61" s="14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51" ht="22.9" customHeight="1">
      <c r="A62" s="9"/>
      <c r="B62" s="9"/>
      <c r="C62" s="14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51" ht="22.9" customHeight="1">
      <c r="A63" s="9"/>
      <c r="B63" s="9"/>
      <c r="C63" s="14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51" ht="22.9" customHeight="1">
      <c r="A64" s="9"/>
      <c r="B64" s="9"/>
      <c r="C64" s="14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51" ht="22.9" customHeight="1">
      <c r="A65" s="9"/>
      <c r="B65" s="9"/>
      <c r="C65" s="14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51" ht="22.9" customHeight="1">
      <c r="A66" s="9"/>
      <c r="B66" s="9"/>
      <c r="C66" s="14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51" ht="22.9" customHeight="1">
      <c r="A67" s="9"/>
      <c r="B67" s="9"/>
      <c r="C67" s="14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51" ht="22.9" customHeight="1">
      <c r="A68" s="10" t="s">
        <v>87</v>
      </c>
      <c r="B68" s="11"/>
      <c r="C68" s="12"/>
      <c r="D68" s="13"/>
      <c r="E68" s="13"/>
      <c r="F68" s="13">
        <f>ROUNDDOWN(SUMIF(Q54:Q67, "1", F54:F67), 0)</f>
        <v>0</v>
      </c>
      <c r="G68" s="13"/>
      <c r="H68" s="13">
        <f>ROUNDDOWN(SUMIF(Q54:Q67, "1", H54:H67), 0)</f>
        <v>0</v>
      </c>
      <c r="I68" s="13"/>
      <c r="J68" s="13">
        <f>ROUNDDOWN(SUMIF(Q54:Q67, "1", J54:J67), 0)</f>
        <v>0</v>
      </c>
      <c r="K68" s="13"/>
      <c r="L68" s="13">
        <f>F68+H68+J68</f>
        <v>0</v>
      </c>
      <c r="M68" s="13"/>
      <c r="R68">
        <f t="shared" ref="R68:AY68" si="72">ROUNDDOWN(SUM(R54:R55), 0)</f>
        <v>0</v>
      </c>
      <c r="S68">
        <f t="shared" si="72"/>
        <v>0</v>
      </c>
      <c r="T68">
        <f t="shared" si="72"/>
        <v>0</v>
      </c>
      <c r="U68">
        <f t="shared" si="72"/>
        <v>0</v>
      </c>
      <c r="V68">
        <f t="shared" si="72"/>
        <v>0</v>
      </c>
      <c r="W68">
        <f t="shared" si="72"/>
        <v>0</v>
      </c>
      <c r="X68">
        <f t="shared" si="72"/>
        <v>0</v>
      </c>
      <c r="Y68">
        <f t="shared" si="72"/>
        <v>0</v>
      </c>
      <c r="Z68">
        <f t="shared" si="72"/>
        <v>0</v>
      </c>
      <c r="AA68">
        <f t="shared" si="72"/>
        <v>0</v>
      </c>
      <c r="AB68">
        <f t="shared" si="72"/>
        <v>0</v>
      </c>
      <c r="AC68">
        <f t="shared" si="72"/>
        <v>0</v>
      </c>
      <c r="AD68">
        <f t="shared" si="72"/>
        <v>0</v>
      </c>
      <c r="AE68">
        <f t="shared" si="72"/>
        <v>0</v>
      </c>
      <c r="AF68">
        <f t="shared" si="72"/>
        <v>0</v>
      </c>
      <c r="AG68">
        <f t="shared" si="72"/>
        <v>0</v>
      </c>
      <c r="AH68">
        <f t="shared" si="72"/>
        <v>0</v>
      </c>
      <c r="AI68">
        <f t="shared" si="72"/>
        <v>0</v>
      </c>
      <c r="AJ68">
        <f t="shared" si="72"/>
        <v>0</v>
      </c>
      <c r="AK68">
        <f t="shared" si="72"/>
        <v>0</v>
      </c>
      <c r="AL68">
        <f t="shared" si="72"/>
        <v>0</v>
      </c>
      <c r="AM68">
        <f t="shared" si="72"/>
        <v>0</v>
      </c>
      <c r="AN68">
        <f t="shared" si="72"/>
        <v>0</v>
      </c>
      <c r="AO68">
        <f t="shared" si="72"/>
        <v>0</v>
      </c>
      <c r="AP68">
        <f t="shared" si="72"/>
        <v>0</v>
      </c>
      <c r="AQ68">
        <f t="shared" si="72"/>
        <v>0</v>
      </c>
      <c r="AR68">
        <f t="shared" si="72"/>
        <v>0</v>
      </c>
      <c r="AS68">
        <f t="shared" si="72"/>
        <v>0</v>
      </c>
      <c r="AT68">
        <f t="shared" si="72"/>
        <v>0</v>
      </c>
      <c r="AU68">
        <f t="shared" si="72"/>
        <v>0</v>
      </c>
      <c r="AV68">
        <f t="shared" si="72"/>
        <v>0</v>
      </c>
      <c r="AW68">
        <f t="shared" si="72"/>
        <v>0</v>
      </c>
      <c r="AX68">
        <f t="shared" si="72"/>
        <v>0</v>
      </c>
      <c r="AY68">
        <f t="shared" si="72"/>
        <v>0</v>
      </c>
    </row>
    <row r="69" spans="1:51" ht="22.9" customHeight="1">
      <c r="A69" s="106" t="s">
        <v>296</v>
      </c>
      <c r="B69" s="107"/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7"/>
    </row>
    <row r="70" spans="1:51" ht="22.9" customHeight="1">
      <c r="A70" s="6" t="s">
        <v>95</v>
      </c>
      <c r="B70" s="6" t="s">
        <v>146</v>
      </c>
      <c r="C70" s="7" t="s">
        <v>33</v>
      </c>
      <c r="D70" s="8">
        <v>136.4</v>
      </c>
      <c r="E70" s="8"/>
      <c r="F70" s="8">
        <f>ROUNDDOWN(D70*E70, 0)</f>
        <v>0</v>
      </c>
      <c r="G70" s="8"/>
      <c r="H70" s="8">
        <f>ROUNDDOWN(D70*G70, 0)</f>
        <v>0</v>
      </c>
      <c r="I70" s="8"/>
      <c r="J70" s="8">
        <f>ROUNDDOWN(D70*I70, 0)</f>
        <v>0</v>
      </c>
      <c r="K70" s="8">
        <f t="shared" ref="K70:L72" si="73">E70+G70+I70</f>
        <v>0</v>
      </c>
      <c r="L70" s="8">
        <f t="shared" si="73"/>
        <v>0</v>
      </c>
      <c r="M70" s="15"/>
      <c r="O70" t="str">
        <f>""</f>
        <v/>
      </c>
      <c r="P70" s="1" t="s">
        <v>86</v>
      </c>
      <c r="Q70">
        <v>1</v>
      </c>
      <c r="R70">
        <f>IF(P70="기계경비", J70, 0)</f>
        <v>0</v>
      </c>
      <c r="S70">
        <f>IF(P70="운반비", L70, 0)</f>
        <v>0</v>
      </c>
      <c r="T70">
        <f>IF(P70="작업부산물", F70, 0)</f>
        <v>0</v>
      </c>
      <c r="U70">
        <f>IF(P70="관급", F70, 0)</f>
        <v>0</v>
      </c>
      <c r="V70">
        <f>IF(P70="외주비", J70, 0)</f>
        <v>0</v>
      </c>
      <c r="W70">
        <f>IF(P70="장비비", J70, 0)</f>
        <v>0</v>
      </c>
      <c r="X70">
        <f>IF(P70="폐기물처리비", L70, 0)</f>
        <v>0</v>
      </c>
      <c r="Y70">
        <f>IF(P70="가설비", J70, 0)</f>
        <v>0</v>
      </c>
      <c r="Z70">
        <f>IF(P70="잡비제외분", F70, 0)</f>
        <v>0</v>
      </c>
      <c r="AA70">
        <f>IF(P70="사급자재대", L70, 0)</f>
        <v>0</v>
      </c>
      <c r="AB70">
        <f>IF(P70="관급자재대", L70, 0)</f>
        <v>0</v>
      </c>
      <c r="AC70">
        <f>IF(P70="사용자항목1", L70, 0)</f>
        <v>0</v>
      </c>
      <c r="AD70">
        <f>IF(P70="사용자항목2", L70, 0)</f>
        <v>0</v>
      </c>
      <c r="AE70">
        <f>IF(P70="안전관리비", L70, 0)</f>
        <v>0</v>
      </c>
      <c r="AF70">
        <f>IF(P70="품질관리비", L70, 0)</f>
        <v>0</v>
      </c>
      <c r="AG70">
        <f>IF(P70="작업부산물(철거해체)", L70, 0)</f>
        <v>0</v>
      </c>
      <c r="AH70">
        <f>IF(P70="재해예방기술지도비", L70, 0)</f>
        <v>0</v>
      </c>
      <c r="AI70">
        <f>IF(P70="사용자항목7", L70, 0)</f>
        <v>0</v>
      </c>
      <c r="AJ70">
        <f>IF(P70="석면분담금", L70, 0)</f>
        <v>0</v>
      </c>
      <c r="AK70">
        <f>IF(P70="임금채권분담금", L70, 0)</f>
        <v>0</v>
      </c>
      <c r="AL70">
        <f>IF(P70="사용자항목10", L70, 0)</f>
        <v>0</v>
      </c>
      <c r="AM70">
        <f>IF(P70="사용자항목11", L70, 0)</f>
        <v>0</v>
      </c>
      <c r="AN70">
        <f>IF(P70="사용자항목12", L70, 0)</f>
        <v>0</v>
      </c>
      <c r="AO70">
        <f>IF(P70="사용자항목13", L70, 0)</f>
        <v>0</v>
      </c>
      <c r="AP70">
        <f>IF(P70="사용자항목14", L70, 0)</f>
        <v>0</v>
      </c>
      <c r="AQ70">
        <f>IF(P70="사용자항목15", L70, 0)</f>
        <v>0</v>
      </c>
      <c r="AR70">
        <f>IF(P70="사용자항목16", L70, 0)</f>
        <v>0</v>
      </c>
      <c r="AS70">
        <f>IF(P70="사용자항목17", L70, 0)</f>
        <v>0</v>
      </c>
      <c r="AT70">
        <f>IF(P70="사용자항목18", L70, 0)</f>
        <v>0</v>
      </c>
      <c r="AU70">
        <f>IF(P70="사용자항목19", L70, 0)</f>
        <v>0</v>
      </c>
      <c r="AY70" s="1" t="s">
        <v>10</v>
      </c>
    </row>
    <row r="71" spans="1:51" ht="22.9" customHeight="1">
      <c r="A71" s="6" t="s">
        <v>147</v>
      </c>
      <c r="B71" s="6" t="s">
        <v>148</v>
      </c>
      <c r="C71" s="7" t="s">
        <v>14</v>
      </c>
      <c r="D71" s="8">
        <v>298.72000000000003</v>
      </c>
      <c r="E71" s="8"/>
      <c r="F71" s="8">
        <f>ROUNDDOWN(D71*E71, 0)</f>
        <v>0</v>
      </c>
      <c r="G71" s="8"/>
      <c r="H71" s="8">
        <f>ROUNDDOWN(D71*G71, 0)</f>
        <v>0</v>
      </c>
      <c r="I71" s="8"/>
      <c r="J71" s="8">
        <f>ROUNDDOWN(D71*I71, 0)</f>
        <v>0</v>
      </c>
      <c r="K71" s="8">
        <f t="shared" si="73"/>
        <v>0</v>
      </c>
      <c r="L71" s="8">
        <f t="shared" si="73"/>
        <v>0</v>
      </c>
      <c r="M71" s="15"/>
      <c r="O71" t="str">
        <f>""</f>
        <v/>
      </c>
      <c r="P71" s="1" t="s">
        <v>86</v>
      </c>
      <c r="Q71">
        <v>1</v>
      </c>
      <c r="R71">
        <f>IF(P71="기계경비", J71, 0)</f>
        <v>0</v>
      </c>
      <c r="S71">
        <f>IF(P71="운반비", L71, 0)</f>
        <v>0</v>
      </c>
      <c r="T71">
        <f>IF(P71="작업부산물", F71, 0)</f>
        <v>0</v>
      </c>
      <c r="U71">
        <f>IF(P71="관급", F71, 0)</f>
        <v>0</v>
      </c>
      <c r="V71">
        <f>IF(P71="외주비", J71, 0)</f>
        <v>0</v>
      </c>
      <c r="W71">
        <f>IF(P71="장비비", J71, 0)</f>
        <v>0</v>
      </c>
      <c r="X71">
        <f>IF(P71="폐기물처리비", L71, 0)</f>
        <v>0</v>
      </c>
      <c r="Y71">
        <f>IF(P71="가설비", J71, 0)</f>
        <v>0</v>
      </c>
      <c r="Z71">
        <f>IF(P71="잡비제외분", F71, 0)</f>
        <v>0</v>
      </c>
      <c r="AA71">
        <f>IF(P71="사급자재대", L71, 0)</f>
        <v>0</v>
      </c>
      <c r="AB71">
        <f>IF(P71="관급자재대", L71, 0)</f>
        <v>0</v>
      </c>
      <c r="AC71">
        <f>IF(P71="사용자항목1", L71, 0)</f>
        <v>0</v>
      </c>
      <c r="AD71">
        <f>IF(P71="사용자항목2", L71, 0)</f>
        <v>0</v>
      </c>
      <c r="AE71">
        <f>IF(P71="안전관리비", L71, 0)</f>
        <v>0</v>
      </c>
      <c r="AF71">
        <f>IF(P71="품질관리비", L71, 0)</f>
        <v>0</v>
      </c>
      <c r="AG71">
        <f>IF(P71="작업부산물(철거해체)", L71, 0)</f>
        <v>0</v>
      </c>
      <c r="AH71">
        <f>IF(P71="재해예방기술지도비", L71, 0)</f>
        <v>0</v>
      </c>
      <c r="AI71">
        <f>IF(P71="사용자항목7", L71, 0)</f>
        <v>0</v>
      </c>
      <c r="AJ71">
        <f>IF(P71="석면분담금", L71, 0)</f>
        <v>0</v>
      </c>
      <c r="AK71">
        <f>IF(P71="임금채권분담금", L71, 0)</f>
        <v>0</v>
      </c>
      <c r="AL71">
        <f>IF(P71="사용자항목10", L71, 0)</f>
        <v>0</v>
      </c>
      <c r="AM71">
        <f>IF(P71="사용자항목11", L71, 0)</f>
        <v>0</v>
      </c>
      <c r="AN71">
        <f>IF(P71="사용자항목12", L71, 0)</f>
        <v>0</v>
      </c>
      <c r="AO71">
        <f>IF(P71="사용자항목13", L71, 0)</f>
        <v>0</v>
      </c>
      <c r="AP71">
        <f>IF(P71="사용자항목14", L71, 0)</f>
        <v>0</v>
      </c>
      <c r="AQ71">
        <f>IF(P71="사용자항목15", L71, 0)</f>
        <v>0</v>
      </c>
      <c r="AR71">
        <f>IF(P71="사용자항목16", L71, 0)</f>
        <v>0</v>
      </c>
      <c r="AS71">
        <f>IF(P71="사용자항목17", L71, 0)</f>
        <v>0</v>
      </c>
      <c r="AT71">
        <f>IF(P71="사용자항목18", L71, 0)</f>
        <v>0</v>
      </c>
      <c r="AU71">
        <f>IF(P71="사용자항목19", L71, 0)</f>
        <v>0</v>
      </c>
      <c r="AY71" s="1" t="s">
        <v>10</v>
      </c>
    </row>
    <row r="72" spans="1:51" ht="22.9" customHeight="1">
      <c r="A72" s="6" t="s">
        <v>147</v>
      </c>
      <c r="B72" s="6" t="s">
        <v>149</v>
      </c>
      <c r="C72" s="7" t="s">
        <v>14</v>
      </c>
      <c r="D72" s="8">
        <v>946.45</v>
      </c>
      <c r="E72" s="8"/>
      <c r="F72" s="8">
        <f>ROUNDDOWN(D72*E72, 0)</f>
        <v>0</v>
      </c>
      <c r="G72" s="8"/>
      <c r="H72" s="8">
        <f>ROUNDDOWN(D72*G72, 0)</f>
        <v>0</v>
      </c>
      <c r="I72" s="8"/>
      <c r="J72" s="8">
        <f>ROUNDDOWN(D72*I72, 0)</f>
        <v>0</v>
      </c>
      <c r="K72" s="8">
        <f t="shared" si="73"/>
        <v>0</v>
      </c>
      <c r="L72" s="8">
        <f t="shared" si="73"/>
        <v>0</v>
      </c>
      <c r="M72" s="15"/>
      <c r="O72" t="str">
        <f>""</f>
        <v/>
      </c>
      <c r="P72" s="1" t="s">
        <v>86</v>
      </c>
      <c r="Q72">
        <v>1</v>
      </c>
      <c r="R72">
        <f>IF(P72="기계경비", J72, 0)</f>
        <v>0</v>
      </c>
      <c r="S72">
        <f>IF(P72="운반비", L72, 0)</f>
        <v>0</v>
      </c>
      <c r="T72">
        <f>IF(P72="작업부산물", F72, 0)</f>
        <v>0</v>
      </c>
      <c r="U72">
        <f>IF(P72="관급", F72, 0)</f>
        <v>0</v>
      </c>
      <c r="V72">
        <f>IF(P72="외주비", J72, 0)</f>
        <v>0</v>
      </c>
      <c r="W72">
        <f>IF(P72="장비비", J72, 0)</f>
        <v>0</v>
      </c>
      <c r="X72">
        <f>IF(P72="폐기물처리비", L72, 0)</f>
        <v>0</v>
      </c>
      <c r="Y72">
        <f>IF(P72="가설비", J72, 0)</f>
        <v>0</v>
      </c>
      <c r="Z72">
        <f>IF(P72="잡비제외분", F72, 0)</f>
        <v>0</v>
      </c>
      <c r="AA72">
        <f>IF(P72="사급자재대", L72, 0)</f>
        <v>0</v>
      </c>
      <c r="AB72">
        <f>IF(P72="관급자재대", L72, 0)</f>
        <v>0</v>
      </c>
      <c r="AC72">
        <f>IF(P72="사용자항목1", L72, 0)</f>
        <v>0</v>
      </c>
      <c r="AD72">
        <f>IF(P72="사용자항목2", L72, 0)</f>
        <v>0</v>
      </c>
      <c r="AE72">
        <f>IF(P72="안전관리비", L72, 0)</f>
        <v>0</v>
      </c>
      <c r="AF72">
        <f>IF(P72="품질관리비", L72, 0)</f>
        <v>0</v>
      </c>
      <c r="AG72">
        <f>IF(P72="작업부산물(철거해체)", L72, 0)</f>
        <v>0</v>
      </c>
      <c r="AH72">
        <f>IF(P72="재해예방기술지도비", L72, 0)</f>
        <v>0</v>
      </c>
      <c r="AI72">
        <f>IF(P72="사용자항목7", L72, 0)</f>
        <v>0</v>
      </c>
      <c r="AJ72">
        <f>IF(P72="석면분담금", L72, 0)</f>
        <v>0</v>
      </c>
      <c r="AK72">
        <f>IF(P72="임금채권분담금", L72, 0)</f>
        <v>0</v>
      </c>
      <c r="AL72">
        <f>IF(P72="사용자항목10", L72, 0)</f>
        <v>0</v>
      </c>
      <c r="AM72">
        <f>IF(P72="사용자항목11", L72, 0)</f>
        <v>0</v>
      </c>
      <c r="AN72">
        <f>IF(P72="사용자항목12", L72, 0)</f>
        <v>0</v>
      </c>
      <c r="AO72">
        <f>IF(P72="사용자항목13", L72, 0)</f>
        <v>0</v>
      </c>
      <c r="AP72">
        <f>IF(P72="사용자항목14", L72, 0)</f>
        <v>0</v>
      </c>
      <c r="AQ72">
        <f>IF(P72="사용자항목15", L72, 0)</f>
        <v>0</v>
      </c>
      <c r="AR72">
        <f>IF(P72="사용자항목16", L72, 0)</f>
        <v>0</v>
      </c>
      <c r="AS72">
        <f>IF(P72="사용자항목17", L72, 0)</f>
        <v>0</v>
      </c>
      <c r="AT72">
        <f>IF(P72="사용자항목18", L72, 0)</f>
        <v>0</v>
      </c>
      <c r="AU72">
        <f>IF(P72="사용자항목19", L72, 0)</f>
        <v>0</v>
      </c>
      <c r="AY72" s="1" t="s">
        <v>10</v>
      </c>
    </row>
    <row r="73" spans="1:51" ht="22.9" customHeight="1">
      <c r="A73" s="9"/>
      <c r="B73" s="9"/>
      <c r="C73" s="14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51" ht="22.9" customHeight="1">
      <c r="A74" s="9"/>
      <c r="B74" s="9"/>
      <c r="C74" s="14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51" ht="22.9" customHeight="1">
      <c r="A75" s="9"/>
      <c r="B75" s="9"/>
      <c r="C75" s="14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51" ht="22.9" customHeight="1">
      <c r="A76" s="9"/>
      <c r="B76" s="9"/>
      <c r="C76" s="14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51" ht="22.9" customHeight="1">
      <c r="A77" s="9"/>
      <c r="B77" s="9"/>
      <c r="C77" s="14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51" ht="22.9" customHeight="1">
      <c r="A78" s="9"/>
      <c r="B78" s="9"/>
      <c r="C78" s="14"/>
      <c r="D78" s="8"/>
      <c r="E78" s="8"/>
      <c r="F78" s="8"/>
      <c r="G78" s="8"/>
      <c r="H78" s="8"/>
      <c r="I78" s="8"/>
      <c r="J78" s="8"/>
      <c r="K78" s="8"/>
      <c r="L78" s="8"/>
      <c r="M78" s="8"/>
    </row>
    <row r="79" spans="1:51" ht="22.9" customHeight="1">
      <c r="A79" s="9"/>
      <c r="B79" s="9"/>
      <c r="C79" s="14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51" ht="22.9" customHeight="1">
      <c r="A80" s="9"/>
      <c r="B80" s="9"/>
      <c r="C80" s="14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 spans="1:51" ht="22.9" customHeight="1">
      <c r="A81" s="9"/>
      <c r="B81" s="9"/>
      <c r="C81" s="14"/>
      <c r="D81" s="8"/>
      <c r="E81" s="8"/>
      <c r="F81" s="8"/>
      <c r="G81" s="8"/>
      <c r="H81" s="8"/>
      <c r="I81" s="8"/>
      <c r="J81" s="8"/>
      <c r="K81" s="8"/>
      <c r="L81" s="8"/>
      <c r="M81" s="8"/>
    </row>
    <row r="82" spans="1:51" ht="22.9" customHeight="1">
      <c r="A82" s="9"/>
      <c r="B82" s="9"/>
      <c r="C82" s="14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1:51" ht="22.9" customHeight="1">
      <c r="A83" s="9"/>
      <c r="B83" s="9"/>
      <c r="C83" s="14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 spans="1:51" ht="22.9" customHeight="1">
      <c r="A84" s="10" t="s">
        <v>87</v>
      </c>
      <c r="B84" s="11"/>
      <c r="C84" s="12"/>
      <c r="D84" s="13"/>
      <c r="E84" s="13"/>
      <c r="F84" s="13">
        <f>ROUNDDOWN(SUMIF(Q70:Q83, "1", F70:F83), 0)</f>
        <v>0</v>
      </c>
      <c r="G84" s="13"/>
      <c r="H84" s="13">
        <f>ROUNDDOWN(SUMIF(Q70:Q83, "1", H70:H83), 0)</f>
        <v>0</v>
      </c>
      <c r="I84" s="13"/>
      <c r="J84" s="13">
        <f>ROUNDDOWN(SUMIF(Q70:Q83, "1", J70:J83), 0)</f>
        <v>0</v>
      </c>
      <c r="K84" s="13"/>
      <c r="L84" s="13">
        <f>F84+H84+J84</f>
        <v>0</v>
      </c>
      <c r="M84" s="13"/>
      <c r="R84">
        <f t="shared" ref="R84:AY84" si="74">ROUNDDOWN(SUM(R70:R72), 0)</f>
        <v>0</v>
      </c>
      <c r="S84">
        <f t="shared" si="74"/>
        <v>0</v>
      </c>
      <c r="T84">
        <f t="shared" si="74"/>
        <v>0</v>
      </c>
      <c r="U84">
        <f t="shared" si="74"/>
        <v>0</v>
      </c>
      <c r="V84">
        <f t="shared" si="74"/>
        <v>0</v>
      </c>
      <c r="W84">
        <f t="shared" si="74"/>
        <v>0</v>
      </c>
      <c r="X84">
        <f t="shared" si="74"/>
        <v>0</v>
      </c>
      <c r="Y84">
        <f t="shared" si="74"/>
        <v>0</v>
      </c>
      <c r="Z84">
        <f t="shared" si="74"/>
        <v>0</v>
      </c>
      <c r="AA84">
        <f t="shared" si="74"/>
        <v>0</v>
      </c>
      <c r="AB84">
        <f t="shared" si="74"/>
        <v>0</v>
      </c>
      <c r="AC84">
        <f t="shared" si="74"/>
        <v>0</v>
      </c>
      <c r="AD84">
        <f t="shared" si="74"/>
        <v>0</v>
      </c>
      <c r="AE84">
        <f t="shared" si="74"/>
        <v>0</v>
      </c>
      <c r="AF84">
        <f t="shared" si="74"/>
        <v>0</v>
      </c>
      <c r="AG84">
        <f t="shared" si="74"/>
        <v>0</v>
      </c>
      <c r="AH84">
        <f t="shared" si="74"/>
        <v>0</v>
      </c>
      <c r="AI84">
        <f t="shared" si="74"/>
        <v>0</v>
      </c>
      <c r="AJ84">
        <f t="shared" si="74"/>
        <v>0</v>
      </c>
      <c r="AK84">
        <f t="shared" si="74"/>
        <v>0</v>
      </c>
      <c r="AL84">
        <f t="shared" si="74"/>
        <v>0</v>
      </c>
      <c r="AM84">
        <f t="shared" si="74"/>
        <v>0</v>
      </c>
      <c r="AN84">
        <f t="shared" si="74"/>
        <v>0</v>
      </c>
      <c r="AO84">
        <f t="shared" si="74"/>
        <v>0</v>
      </c>
      <c r="AP84">
        <f t="shared" si="74"/>
        <v>0</v>
      </c>
      <c r="AQ84">
        <f t="shared" si="74"/>
        <v>0</v>
      </c>
      <c r="AR84">
        <f t="shared" si="74"/>
        <v>0</v>
      </c>
      <c r="AS84">
        <f t="shared" si="74"/>
        <v>0</v>
      </c>
      <c r="AT84">
        <f t="shared" si="74"/>
        <v>0</v>
      </c>
      <c r="AU84">
        <f t="shared" si="74"/>
        <v>0</v>
      </c>
      <c r="AV84">
        <f t="shared" si="74"/>
        <v>0</v>
      </c>
      <c r="AW84">
        <f t="shared" si="74"/>
        <v>0</v>
      </c>
      <c r="AX84">
        <f t="shared" si="74"/>
        <v>0</v>
      </c>
      <c r="AY84">
        <f t="shared" si="74"/>
        <v>0</v>
      </c>
    </row>
    <row r="85" spans="1:51" ht="22.9" customHeight="1">
      <c r="A85" s="106" t="s">
        <v>297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</row>
    <row r="86" spans="1:51" ht="22.9" customHeight="1">
      <c r="A86" s="6" t="s">
        <v>96</v>
      </c>
      <c r="B86" s="6" t="s">
        <v>150</v>
      </c>
      <c r="C86" s="7" t="s">
        <v>14</v>
      </c>
      <c r="D86" s="8">
        <v>1392.91</v>
      </c>
      <c r="E86" s="8"/>
      <c r="F86" s="8">
        <f>ROUNDDOWN(D86*E86, 0)</f>
        <v>0</v>
      </c>
      <c r="G86" s="8"/>
      <c r="H86" s="8">
        <f>ROUNDDOWN(D86*G86, 0)</f>
        <v>0</v>
      </c>
      <c r="I86" s="8"/>
      <c r="J86" s="8">
        <f>ROUNDDOWN(D86*I86, 0)</f>
        <v>0</v>
      </c>
      <c r="K86" s="8">
        <f t="shared" ref="K86:L88" si="75">E86+G86+I86</f>
        <v>0</v>
      </c>
      <c r="L86" s="8">
        <f t="shared" si="75"/>
        <v>0</v>
      </c>
      <c r="M86" s="15"/>
      <c r="O86" t="str">
        <f>""</f>
        <v/>
      </c>
      <c r="P86" s="1" t="s">
        <v>86</v>
      </c>
      <c r="Q86">
        <v>1</v>
      </c>
      <c r="R86">
        <f>IF(P86="기계경비", J86, 0)</f>
        <v>0</v>
      </c>
      <c r="S86">
        <f>IF(P86="운반비", L86, 0)</f>
        <v>0</v>
      </c>
      <c r="T86">
        <f>IF(P86="작업부산물", F86, 0)</f>
        <v>0</v>
      </c>
      <c r="U86">
        <f>IF(P86="관급", F86, 0)</f>
        <v>0</v>
      </c>
      <c r="V86">
        <f>IF(P86="외주비", J86, 0)</f>
        <v>0</v>
      </c>
      <c r="W86">
        <f>IF(P86="장비비", J86, 0)</f>
        <v>0</v>
      </c>
      <c r="X86">
        <f>IF(P86="폐기물처리비", L86, 0)</f>
        <v>0</v>
      </c>
      <c r="Y86">
        <f>IF(P86="가설비", J86, 0)</f>
        <v>0</v>
      </c>
      <c r="Z86">
        <f>IF(P86="잡비제외분", F86, 0)</f>
        <v>0</v>
      </c>
      <c r="AA86">
        <f>IF(P86="사급자재대", L86, 0)</f>
        <v>0</v>
      </c>
      <c r="AB86">
        <f>IF(P86="관급자재대", L86, 0)</f>
        <v>0</v>
      </c>
      <c r="AC86">
        <f>IF(P86="사용자항목1", L86, 0)</f>
        <v>0</v>
      </c>
      <c r="AD86">
        <f>IF(P86="사용자항목2", L86, 0)</f>
        <v>0</v>
      </c>
      <c r="AE86">
        <f>IF(P86="안전관리비", L86, 0)</f>
        <v>0</v>
      </c>
      <c r="AF86">
        <f>IF(P86="품질관리비", L86, 0)</f>
        <v>0</v>
      </c>
      <c r="AG86">
        <f>IF(P86="작업부산물(철거해체)", L86, 0)</f>
        <v>0</v>
      </c>
      <c r="AH86">
        <f>IF(P86="재해예방기술지도비", L86, 0)</f>
        <v>0</v>
      </c>
      <c r="AI86">
        <f>IF(P86="사용자항목7", L86, 0)</f>
        <v>0</v>
      </c>
      <c r="AJ86">
        <f>IF(P86="석면분담금", L86, 0)</f>
        <v>0</v>
      </c>
      <c r="AK86">
        <f>IF(P86="임금채권분담금", L86, 0)</f>
        <v>0</v>
      </c>
      <c r="AL86">
        <f>IF(P86="사용자항목10", L86, 0)</f>
        <v>0</v>
      </c>
      <c r="AM86">
        <f>IF(P86="사용자항목11", L86, 0)</f>
        <v>0</v>
      </c>
      <c r="AN86">
        <f>IF(P86="사용자항목12", L86, 0)</f>
        <v>0</v>
      </c>
      <c r="AO86">
        <f>IF(P86="사용자항목13", L86, 0)</f>
        <v>0</v>
      </c>
      <c r="AP86">
        <f>IF(P86="사용자항목14", L86, 0)</f>
        <v>0</v>
      </c>
      <c r="AQ86">
        <f>IF(P86="사용자항목15", L86, 0)</f>
        <v>0</v>
      </c>
      <c r="AR86">
        <f>IF(P86="사용자항목16", L86, 0)</f>
        <v>0</v>
      </c>
      <c r="AS86">
        <f>IF(P86="사용자항목17", L86, 0)</f>
        <v>0</v>
      </c>
      <c r="AT86">
        <f>IF(P86="사용자항목18", L86, 0)</f>
        <v>0</v>
      </c>
      <c r="AU86">
        <f>IF(P86="사용자항목19", L86, 0)</f>
        <v>0</v>
      </c>
      <c r="AY86" s="1" t="s">
        <v>91</v>
      </c>
    </row>
    <row r="87" spans="1:51" ht="22.9" customHeight="1">
      <c r="A87" s="6" t="s">
        <v>151</v>
      </c>
      <c r="B87" s="6" t="s">
        <v>152</v>
      </c>
      <c r="C87" s="7" t="s">
        <v>14</v>
      </c>
      <c r="D87" s="8">
        <v>298.72000000000003</v>
      </c>
      <c r="E87" s="8"/>
      <c r="F87" s="8">
        <f>ROUNDDOWN(D87*E87, 0)</f>
        <v>0</v>
      </c>
      <c r="G87" s="8"/>
      <c r="H87" s="8">
        <f>ROUNDDOWN(D87*G87, 0)</f>
        <v>0</v>
      </c>
      <c r="I87" s="8"/>
      <c r="J87" s="8">
        <f>ROUNDDOWN(D87*I87, 0)</f>
        <v>0</v>
      </c>
      <c r="K87" s="8">
        <f t="shared" si="75"/>
        <v>0</v>
      </c>
      <c r="L87" s="8">
        <f t="shared" si="75"/>
        <v>0</v>
      </c>
      <c r="M87" s="15"/>
      <c r="O87" t="str">
        <f>""</f>
        <v/>
      </c>
      <c r="P87" s="1" t="s">
        <v>86</v>
      </c>
      <c r="Q87">
        <v>1</v>
      </c>
      <c r="R87">
        <f>IF(P87="기계경비", J87, 0)</f>
        <v>0</v>
      </c>
      <c r="S87">
        <f>IF(P87="운반비", L87, 0)</f>
        <v>0</v>
      </c>
      <c r="T87">
        <f>IF(P87="작업부산물", F87, 0)</f>
        <v>0</v>
      </c>
      <c r="U87">
        <f>IF(P87="관급", F87, 0)</f>
        <v>0</v>
      </c>
      <c r="V87">
        <f>IF(P87="외주비", J87, 0)</f>
        <v>0</v>
      </c>
      <c r="W87">
        <f>IF(P87="장비비", J87, 0)</f>
        <v>0</v>
      </c>
      <c r="X87">
        <f>IF(P87="폐기물처리비", L87, 0)</f>
        <v>0</v>
      </c>
      <c r="Y87">
        <f>IF(P87="가설비", J87, 0)</f>
        <v>0</v>
      </c>
      <c r="Z87">
        <f>IF(P87="잡비제외분", F87, 0)</f>
        <v>0</v>
      </c>
      <c r="AA87">
        <f>IF(P87="사급자재대", L87, 0)</f>
        <v>0</v>
      </c>
      <c r="AB87">
        <f>IF(P87="관급자재대", L87, 0)</f>
        <v>0</v>
      </c>
      <c r="AC87">
        <f>IF(P87="사용자항목1", L87, 0)</f>
        <v>0</v>
      </c>
      <c r="AD87">
        <f>IF(P87="사용자항목2", L87, 0)</f>
        <v>0</v>
      </c>
      <c r="AE87">
        <f>IF(P87="안전관리비", L87, 0)</f>
        <v>0</v>
      </c>
      <c r="AF87">
        <f>IF(P87="품질관리비", L87, 0)</f>
        <v>0</v>
      </c>
      <c r="AG87">
        <f>IF(P87="작업부산물(철거해체)", L87, 0)</f>
        <v>0</v>
      </c>
      <c r="AH87">
        <f>IF(P87="재해예방기술지도비", L87, 0)</f>
        <v>0</v>
      </c>
      <c r="AI87">
        <f>IF(P87="사용자항목7", L87, 0)</f>
        <v>0</v>
      </c>
      <c r="AJ87">
        <f>IF(P87="석면분담금", L87, 0)</f>
        <v>0</v>
      </c>
      <c r="AK87">
        <f>IF(P87="임금채권분담금", L87, 0)</f>
        <v>0</v>
      </c>
      <c r="AL87">
        <f>IF(P87="사용자항목10", L87, 0)</f>
        <v>0</v>
      </c>
      <c r="AM87">
        <f>IF(P87="사용자항목11", L87, 0)</f>
        <v>0</v>
      </c>
      <c r="AN87">
        <f>IF(P87="사용자항목12", L87, 0)</f>
        <v>0</v>
      </c>
      <c r="AO87">
        <f>IF(P87="사용자항목13", L87, 0)</f>
        <v>0</v>
      </c>
      <c r="AP87">
        <f>IF(P87="사용자항목14", L87, 0)</f>
        <v>0</v>
      </c>
      <c r="AQ87">
        <f>IF(P87="사용자항목15", L87, 0)</f>
        <v>0</v>
      </c>
      <c r="AR87">
        <f>IF(P87="사용자항목16", L87, 0)</f>
        <v>0</v>
      </c>
      <c r="AS87">
        <f>IF(P87="사용자항목17", L87, 0)</f>
        <v>0</v>
      </c>
      <c r="AT87">
        <f>IF(P87="사용자항목18", L87, 0)</f>
        <v>0</v>
      </c>
      <c r="AU87">
        <f>IF(P87="사용자항목19", L87, 0)</f>
        <v>0</v>
      </c>
      <c r="AY87" s="1" t="s">
        <v>10</v>
      </c>
    </row>
    <row r="88" spans="1:51" ht="22.9" customHeight="1">
      <c r="A88" s="6" t="s">
        <v>151</v>
      </c>
      <c r="B88" s="6" t="s">
        <v>153</v>
      </c>
      <c r="C88" s="7" t="s">
        <v>14</v>
      </c>
      <c r="D88" s="8">
        <v>1392.91</v>
      </c>
      <c r="E88" s="8"/>
      <c r="F88" s="8">
        <f>ROUNDDOWN(D88*E88, 0)</f>
        <v>0</v>
      </c>
      <c r="G88" s="8"/>
      <c r="H88" s="8">
        <f>ROUNDDOWN(D88*G88, 0)</f>
        <v>0</v>
      </c>
      <c r="I88" s="8"/>
      <c r="J88" s="8">
        <f>ROUNDDOWN(D88*I88, 0)</f>
        <v>0</v>
      </c>
      <c r="K88" s="8">
        <f t="shared" si="75"/>
        <v>0</v>
      </c>
      <c r="L88" s="8">
        <f t="shared" si="75"/>
        <v>0</v>
      </c>
      <c r="M88" s="15"/>
      <c r="O88" t="str">
        <f>""</f>
        <v/>
      </c>
      <c r="P88" s="1" t="s">
        <v>86</v>
      </c>
      <c r="Q88">
        <v>1</v>
      </c>
      <c r="R88">
        <f>IF(P88="기계경비", J88, 0)</f>
        <v>0</v>
      </c>
      <c r="S88">
        <f>IF(P88="운반비", L88, 0)</f>
        <v>0</v>
      </c>
      <c r="T88">
        <f>IF(P88="작업부산물", F88, 0)</f>
        <v>0</v>
      </c>
      <c r="U88">
        <f>IF(P88="관급", F88, 0)</f>
        <v>0</v>
      </c>
      <c r="V88">
        <f>IF(P88="외주비", J88, 0)</f>
        <v>0</v>
      </c>
      <c r="W88">
        <f>IF(P88="장비비", J88, 0)</f>
        <v>0</v>
      </c>
      <c r="X88">
        <f>IF(P88="폐기물처리비", L88, 0)</f>
        <v>0</v>
      </c>
      <c r="Y88">
        <f>IF(P88="가설비", J88, 0)</f>
        <v>0</v>
      </c>
      <c r="Z88">
        <f>IF(P88="잡비제외분", F88, 0)</f>
        <v>0</v>
      </c>
      <c r="AA88">
        <f>IF(P88="사급자재대", L88, 0)</f>
        <v>0</v>
      </c>
      <c r="AB88">
        <f>IF(P88="관급자재대", L88, 0)</f>
        <v>0</v>
      </c>
      <c r="AC88">
        <f>IF(P88="사용자항목1", L88, 0)</f>
        <v>0</v>
      </c>
      <c r="AD88">
        <f>IF(P88="사용자항목2", L88, 0)</f>
        <v>0</v>
      </c>
      <c r="AE88">
        <f>IF(P88="안전관리비", L88, 0)</f>
        <v>0</v>
      </c>
      <c r="AF88">
        <f>IF(P88="품질관리비", L88, 0)</f>
        <v>0</v>
      </c>
      <c r="AG88">
        <f>IF(P88="작업부산물(철거해체)", L88, 0)</f>
        <v>0</v>
      </c>
      <c r="AH88">
        <f>IF(P88="재해예방기술지도비", L88, 0)</f>
        <v>0</v>
      </c>
      <c r="AI88">
        <f>IF(P88="사용자항목7", L88, 0)</f>
        <v>0</v>
      </c>
      <c r="AJ88">
        <f>IF(P88="석면분담금", L88, 0)</f>
        <v>0</v>
      </c>
      <c r="AK88">
        <f>IF(P88="임금채권분담금", L88, 0)</f>
        <v>0</v>
      </c>
      <c r="AL88">
        <f>IF(P88="사용자항목10", L88, 0)</f>
        <v>0</v>
      </c>
      <c r="AM88">
        <f>IF(P88="사용자항목11", L88, 0)</f>
        <v>0</v>
      </c>
      <c r="AN88">
        <f>IF(P88="사용자항목12", L88, 0)</f>
        <v>0</v>
      </c>
      <c r="AO88">
        <f>IF(P88="사용자항목13", L88, 0)</f>
        <v>0</v>
      </c>
      <c r="AP88">
        <f>IF(P88="사용자항목14", L88, 0)</f>
        <v>0</v>
      </c>
      <c r="AQ88">
        <f>IF(P88="사용자항목15", L88, 0)</f>
        <v>0</v>
      </c>
      <c r="AR88">
        <f>IF(P88="사용자항목16", L88, 0)</f>
        <v>0</v>
      </c>
      <c r="AS88">
        <f>IF(P88="사용자항목17", L88, 0)</f>
        <v>0</v>
      </c>
      <c r="AT88">
        <f>IF(P88="사용자항목18", L88, 0)</f>
        <v>0</v>
      </c>
      <c r="AU88">
        <f>IF(P88="사용자항목19", L88, 0)</f>
        <v>0</v>
      </c>
      <c r="AY88" s="1" t="s">
        <v>10</v>
      </c>
    </row>
    <row r="89" spans="1:51" ht="22.9" customHeight="1">
      <c r="A89" s="9"/>
      <c r="B89" s="9"/>
      <c r="C89" s="14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 spans="1:51" ht="22.9" customHeight="1">
      <c r="A90" s="9"/>
      <c r="B90" s="9"/>
      <c r="C90" s="14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 spans="1:51" ht="22.9" customHeight="1">
      <c r="A91" s="9"/>
      <c r="B91" s="9"/>
      <c r="C91" s="14"/>
      <c r="D91" s="8"/>
      <c r="E91" s="8"/>
      <c r="F91" s="8"/>
      <c r="G91" s="8"/>
      <c r="H91" s="8"/>
      <c r="I91" s="8"/>
      <c r="J91" s="8"/>
      <c r="K91" s="8"/>
      <c r="L91" s="8"/>
      <c r="M91" s="8"/>
    </row>
    <row r="92" spans="1:51" ht="22.9" customHeight="1">
      <c r="A92" s="9"/>
      <c r="B92" s="9"/>
      <c r="C92" s="14"/>
      <c r="D92" s="8"/>
      <c r="E92" s="8"/>
      <c r="F92" s="8"/>
      <c r="G92" s="8"/>
      <c r="H92" s="8"/>
      <c r="I92" s="8"/>
      <c r="J92" s="8"/>
      <c r="K92" s="8"/>
      <c r="L92" s="8"/>
      <c r="M92" s="8"/>
    </row>
    <row r="93" spans="1:51" ht="22.9" customHeight="1">
      <c r="A93" s="9"/>
      <c r="B93" s="9"/>
      <c r="C93" s="14"/>
      <c r="D93" s="8"/>
      <c r="E93" s="8"/>
      <c r="F93" s="8"/>
      <c r="G93" s="8"/>
      <c r="H93" s="8"/>
      <c r="I93" s="8"/>
      <c r="J93" s="8"/>
      <c r="K93" s="8"/>
      <c r="L93" s="8"/>
      <c r="M93" s="8"/>
    </row>
    <row r="94" spans="1:51" ht="22.9" customHeight="1">
      <c r="A94" s="9"/>
      <c r="B94" s="9"/>
      <c r="C94" s="14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 spans="1:51" ht="22.9" customHeight="1">
      <c r="A95" s="9"/>
      <c r="B95" s="9"/>
      <c r="C95" s="14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1:51" ht="22.9" customHeight="1">
      <c r="A96" s="9"/>
      <c r="B96" s="9"/>
      <c r="C96" s="14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1:51" ht="22.9" customHeight="1">
      <c r="A97" s="9"/>
      <c r="B97" s="9"/>
      <c r="C97" s="14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1:51" ht="22.9" customHeight="1">
      <c r="A98" s="9"/>
      <c r="B98" s="9"/>
      <c r="C98" s="14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1:51" ht="22.9" customHeight="1">
      <c r="A99" s="9"/>
      <c r="B99" s="9"/>
      <c r="C99" s="14"/>
      <c r="D99" s="8"/>
      <c r="E99" s="8"/>
      <c r="F99" s="8"/>
      <c r="G99" s="8"/>
      <c r="H99" s="8"/>
      <c r="I99" s="8"/>
      <c r="J99" s="8"/>
      <c r="K99" s="8"/>
      <c r="L99" s="8"/>
      <c r="M99" s="8"/>
    </row>
    <row r="100" spans="1:51" ht="22.9" customHeight="1">
      <c r="A100" s="10" t="s">
        <v>87</v>
      </c>
      <c r="B100" s="11"/>
      <c r="C100" s="12"/>
      <c r="D100" s="13"/>
      <c r="E100" s="13"/>
      <c r="F100" s="13">
        <f>ROUNDDOWN(SUMIF(Q86:Q99, "1", F86:F99), 0)</f>
        <v>0</v>
      </c>
      <c r="G100" s="13"/>
      <c r="H100" s="13">
        <f>ROUNDDOWN(SUMIF(Q86:Q99, "1", H86:H99), 0)</f>
        <v>0</v>
      </c>
      <c r="I100" s="13"/>
      <c r="J100" s="13">
        <f>ROUNDDOWN(SUMIF(Q86:Q99, "1", J86:J99), 0)</f>
        <v>0</v>
      </c>
      <c r="K100" s="13"/>
      <c r="L100" s="13">
        <f>F100+H100+J100</f>
        <v>0</v>
      </c>
      <c r="M100" s="13"/>
      <c r="R100">
        <f t="shared" ref="R100:AY100" si="76">ROUNDDOWN(SUM(R86:R88), 0)</f>
        <v>0</v>
      </c>
      <c r="S100">
        <f t="shared" si="76"/>
        <v>0</v>
      </c>
      <c r="T100">
        <f t="shared" si="76"/>
        <v>0</v>
      </c>
      <c r="U100">
        <f t="shared" si="76"/>
        <v>0</v>
      </c>
      <c r="V100">
        <f t="shared" si="76"/>
        <v>0</v>
      </c>
      <c r="W100">
        <f t="shared" si="76"/>
        <v>0</v>
      </c>
      <c r="X100">
        <f t="shared" si="76"/>
        <v>0</v>
      </c>
      <c r="Y100">
        <f t="shared" si="76"/>
        <v>0</v>
      </c>
      <c r="Z100">
        <f t="shared" si="76"/>
        <v>0</v>
      </c>
      <c r="AA100">
        <f t="shared" si="76"/>
        <v>0</v>
      </c>
      <c r="AB100">
        <f t="shared" si="76"/>
        <v>0</v>
      </c>
      <c r="AC100">
        <f t="shared" si="76"/>
        <v>0</v>
      </c>
      <c r="AD100">
        <f t="shared" si="76"/>
        <v>0</v>
      </c>
      <c r="AE100">
        <f t="shared" si="76"/>
        <v>0</v>
      </c>
      <c r="AF100">
        <f t="shared" si="76"/>
        <v>0</v>
      </c>
      <c r="AG100">
        <f t="shared" si="76"/>
        <v>0</v>
      </c>
      <c r="AH100">
        <f t="shared" si="76"/>
        <v>0</v>
      </c>
      <c r="AI100">
        <f t="shared" si="76"/>
        <v>0</v>
      </c>
      <c r="AJ100">
        <f t="shared" si="76"/>
        <v>0</v>
      </c>
      <c r="AK100">
        <f t="shared" si="76"/>
        <v>0</v>
      </c>
      <c r="AL100">
        <f t="shared" si="76"/>
        <v>0</v>
      </c>
      <c r="AM100">
        <f t="shared" si="76"/>
        <v>0</v>
      </c>
      <c r="AN100">
        <f t="shared" si="76"/>
        <v>0</v>
      </c>
      <c r="AO100">
        <f t="shared" si="76"/>
        <v>0</v>
      </c>
      <c r="AP100">
        <f t="shared" si="76"/>
        <v>0</v>
      </c>
      <c r="AQ100">
        <f t="shared" si="76"/>
        <v>0</v>
      </c>
      <c r="AR100">
        <f t="shared" si="76"/>
        <v>0</v>
      </c>
      <c r="AS100">
        <f t="shared" si="76"/>
        <v>0</v>
      </c>
      <c r="AT100">
        <f t="shared" si="76"/>
        <v>0</v>
      </c>
      <c r="AU100">
        <f t="shared" si="76"/>
        <v>0</v>
      </c>
      <c r="AV100">
        <f t="shared" si="76"/>
        <v>0</v>
      </c>
      <c r="AW100">
        <f t="shared" si="76"/>
        <v>0</v>
      </c>
      <c r="AX100">
        <f t="shared" si="76"/>
        <v>0</v>
      </c>
      <c r="AY100">
        <f t="shared" si="76"/>
        <v>0</v>
      </c>
    </row>
    <row r="101" spans="1:51" ht="22.9" customHeight="1">
      <c r="A101" s="106" t="s">
        <v>298</v>
      </c>
      <c r="B101" s="107"/>
      <c r="C101" s="107"/>
      <c r="D101" s="107"/>
      <c r="E101" s="107"/>
      <c r="F101" s="107"/>
      <c r="G101" s="107"/>
      <c r="H101" s="107"/>
      <c r="I101" s="107"/>
      <c r="J101" s="107"/>
      <c r="K101" s="107"/>
      <c r="L101" s="107"/>
      <c r="M101" s="107"/>
    </row>
    <row r="102" spans="1:51" ht="22.9" customHeight="1">
      <c r="A102" s="6" t="s">
        <v>23</v>
      </c>
      <c r="B102" s="6" t="s">
        <v>24</v>
      </c>
      <c r="C102" s="7" t="s">
        <v>11</v>
      </c>
      <c r="D102" s="8">
        <v>72.3</v>
      </c>
      <c r="E102" s="8"/>
      <c r="F102" s="8">
        <f>ROUNDDOWN(D102*E102, 0)</f>
        <v>0</v>
      </c>
      <c r="G102" s="8"/>
      <c r="H102" s="8">
        <f>ROUNDDOWN(D102*G102, 0)</f>
        <v>0</v>
      </c>
      <c r="I102" s="8"/>
      <c r="J102" s="8">
        <f>ROUNDDOWN(D102*I102, 0)</f>
        <v>0</v>
      </c>
      <c r="K102" s="8">
        <f t="shared" ref="K102:L104" si="77">E102+G102+I102</f>
        <v>0</v>
      </c>
      <c r="L102" s="8">
        <f t="shared" si="77"/>
        <v>0</v>
      </c>
      <c r="M102" s="8"/>
      <c r="O102" t="str">
        <f>"01"</f>
        <v>01</v>
      </c>
      <c r="P102" s="1" t="s">
        <v>86</v>
      </c>
      <c r="Q102">
        <v>1</v>
      </c>
      <c r="R102">
        <f>IF(P102="기계경비", J102, 0)</f>
        <v>0</v>
      </c>
      <c r="S102">
        <f>IF(P102="운반비", L102, 0)</f>
        <v>0</v>
      </c>
      <c r="T102">
        <f>IF(P102="작업부산물", F102, 0)</f>
        <v>0</v>
      </c>
      <c r="U102">
        <f>IF(P102="관급", F102, 0)</f>
        <v>0</v>
      </c>
      <c r="V102">
        <f>IF(P102="외주비", J102, 0)</f>
        <v>0</v>
      </c>
      <c r="W102">
        <f>IF(P102="장비비", J102, 0)</f>
        <v>0</v>
      </c>
      <c r="X102">
        <f>IF(P102="폐기물처리비", L102, 0)</f>
        <v>0</v>
      </c>
      <c r="Y102">
        <f>IF(P102="가설비", J102, 0)</f>
        <v>0</v>
      </c>
      <c r="Z102">
        <f>IF(P102="잡비제외분", F102, 0)</f>
        <v>0</v>
      </c>
      <c r="AA102">
        <f>IF(P102="사급자재대", L102, 0)</f>
        <v>0</v>
      </c>
      <c r="AB102">
        <f>IF(P102="관급자재대", L102, 0)</f>
        <v>0</v>
      </c>
      <c r="AC102">
        <f>IF(P102="사용자항목1", L102, 0)</f>
        <v>0</v>
      </c>
      <c r="AD102">
        <f>IF(P102="사용자항목2", L102, 0)</f>
        <v>0</v>
      </c>
      <c r="AE102">
        <f>IF(P102="안전관리비", L102, 0)</f>
        <v>0</v>
      </c>
      <c r="AF102">
        <f>IF(P102="품질관리비", L102, 0)</f>
        <v>0</v>
      </c>
      <c r="AG102">
        <f>IF(P102="작업부산물(철거해체)", L102, 0)</f>
        <v>0</v>
      </c>
      <c r="AH102">
        <f>IF(P102="재해예방기술지도비", L102, 0)</f>
        <v>0</v>
      </c>
      <c r="AI102">
        <f>IF(P102="사용자항목7", L102, 0)</f>
        <v>0</v>
      </c>
      <c r="AJ102">
        <f>IF(P102="석면분담금", L102, 0)</f>
        <v>0</v>
      </c>
      <c r="AK102">
        <f>IF(P102="임금채권분담금", L102, 0)</f>
        <v>0</v>
      </c>
      <c r="AL102">
        <f>IF(P102="사용자항목10", L102, 0)</f>
        <v>0</v>
      </c>
      <c r="AM102">
        <f>IF(P102="사용자항목11", L102, 0)</f>
        <v>0</v>
      </c>
      <c r="AN102">
        <f>IF(P102="사용자항목12", L102, 0)</f>
        <v>0</v>
      </c>
      <c r="AO102">
        <f>IF(P102="사용자항목13", L102, 0)</f>
        <v>0</v>
      </c>
      <c r="AP102">
        <f>IF(P102="사용자항목14", L102, 0)</f>
        <v>0</v>
      </c>
      <c r="AQ102">
        <f>IF(P102="사용자항목15", L102, 0)</f>
        <v>0</v>
      </c>
      <c r="AR102">
        <f>IF(P102="사용자항목16", L102, 0)</f>
        <v>0</v>
      </c>
      <c r="AS102">
        <f>IF(P102="사용자항목17", L102, 0)</f>
        <v>0</v>
      </c>
      <c r="AT102">
        <f>IF(P102="사용자항목18", L102, 0)</f>
        <v>0</v>
      </c>
      <c r="AU102">
        <f>IF(P102="사용자항목19", L102, 0)</f>
        <v>0</v>
      </c>
      <c r="AY102" s="1" t="s">
        <v>10</v>
      </c>
    </row>
    <row r="103" spans="1:51" ht="22.9" customHeight="1">
      <c r="A103" s="6" t="s">
        <v>154</v>
      </c>
      <c r="B103" s="6" t="s">
        <v>155</v>
      </c>
      <c r="C103" s="7" t="s">
        <v>14</v>
      </c>
      <c r="D103" s="8">
        <v>298.72000000000003</v>
      </c>
      <c r="E103" s="8"/>
      <c r="F103" s="8">
        <f>ROUNDDOWN(D103*E103, 0)</f>
        <v>0</v>
      </c>
      <c r="G103" s="8"/>
      <c r="H103" s="8">
        <f>ROUNDDOWN(D103*G103, 0)</f>
        <v>0</v>
      </c>
      <c r="I103" s="8"/>
      <c r="J103" s="8">
        <f>ROUNDDOWN(D103*I103, 0)</f>
        <v>0</v>
      </c>
      <c r="K103" s="8">
        <f t="shared" si="77"/>
        <v>0</v>
      </c>
      <c r="L103" s="8">
        <f t="shared" si="77"/>
        <v>0</v>
      </c>
      <c r="M103" s="15"/>
      <c r="O103" t="str">
        <f>""</f>
        <v/>
      </c>
      <c r="P103" s="1" t="s">
        <v>86</v>
      </c>
      <c r="Q103">
        <v>1</v>
      </c>
      <c r="R103">
        <f>IF(P103="기계경비", J103, 0)</f>
        <v>0</v>
      </c>
      <c r="S103">
        <f>IF(P103="운반비", L103, 0)</f>
        <v>0</v>
      </c>
      <c r="T103">
        <f>IF(P103="작업부산물", F103, 0)</f>
        <v>0</v>
      </c>
      <c r="U103">
        <f>IF(P103="관급", F103, 0)</f>
        <v>0</v>
      </c>
      <c r="V103">
        <f>IF(P103="외주비", J103, 0)</f>
        <v>0</v>
      </c>
      <c r="W103">
        <f>IF(P103="장비비", J103, 0)</f>
        <v>0</v>
      </c>
      <c r="X103">
        <f>IF(P103="폐기물처리비", L103, 0)</f>
        <v>0</v>
      </c>
      <c r="Y103">
        <f>IF(P103="가설비", J103, 0)</f>
        <v>0</v>
      </c>
      <c r="Z103">
        <f>IF(P103="잡비제외분", F103, 0)</f>
        <v>0</v>
      </c>
      <c r="AA103">
        <f>IF(P103="사급자재대", L103, 0)</f>
        <v>0</v>
      </c>
      <c r="AB103">
        <f>IF(P103="관급자재대", L103, 0)</f>
        <v>0</v>
      </c>
      <c r="AC103">
        <f>IF(P103="사용자항목1", L103, 0)</f>
        <v>0</v>
      </c>
      <c r="AD103">
        <f>IF(P103="사용자항목2", L103, 0)</f>
        <v>0</v>
      </c>
      <c r="AE103">
        <f>IF(P103="안전관리비", L103, 0)</f>
        <v>0</v>
      </c>
      <c r="AF103">
        <f>IF(P103="품질관리비", L103, 0)</f>
        <v>0</v>
      </c>
      <c r="AG103">
        <f>IF(P103="작업부산물(철거해체)", L103, 0)</f>
        <v>0</v>
      </c>
      <c r="AH103">
        <f>IF(P103="재해예방기술지도비", L103, 0)</f>
        <v>0</v>
      </c>
      <c r="AI103">
        <f>IF(P103="사용자항목7", L103, 0)</f>
        <v>0</v>
      </c>
      <c r="AJ103">
        <f>IF(P103="석면분담금", L103, 0)</f>
        <v>0</v>
      </c>
      <c r="AK103">
        <f>IF(P103="임금채권분담금", L103, 0)</f>
        <v>0</v>
      </c>
      <c r="AL103">
        <f>IF(P103="사용자항목10", L103, 0)</f>
        <v>0</v>
      </c>
      <c r="AM103">
        <f>IF(P103="사용자항목11", L103, 0)</f>
        <v>0</v>
      </c>
      <c r="AN103">
        <f>IF(P103="사용자항목12", L103, 0)</f>
        <v>0</v>
      </c>
      <c r="AO103">
        <f>IF(P103="사용자항목13", L103, 0)</f>
        <v>0</v>
      </c>
      <c r="AP103">
        <f>IF(P103="사용자항목14", L103, 0)</f>
        <v>0</v>
      </c>
      <c r="AQ103">
        <f>IF(P103="사용자항목15", L103, 0)</f>
        <v>0</v>
      </c>
      <c r="AR103">
        <f>IF(P103="사용자항목16", L103, 0)</f>
        <v>0</v>
      </c>
      <c r="AS103">
        <f>IF(P103="사용자항목17", L103, 0)</f>
        <v>0</v>
      </c>
      <c r="AT103">
        <f>IF(P103="사용자항목18", L103, 0)</f>
        <v>0</v>
      </c>
      <c r="AU103">
        <f>IF(P103="사용자항목19", L103, 0)</f>
        <v>0</v>
      </c>
      <c r="AY103" s="1" t="s">
        <v>10</v>
      </c>
    </row>
    <row r="104" spans="1:51" ht="22.9" customHeight="1">
      <c r="A104" s="6" t="s">
        <v>156</v>
      </c>
      <c r="B104" s="6" t="s">
        <v>157</v>
      </c>
      <c r="C104" s="7" t="s">
        <v>14</v>
      </c>
      <c r="D104" s="8">
        <v>1392.91</v>
      </c>
      <c r="E104" s="8"/>
      <c r="F104" s="8">
        <f>ROUNDDOWN(D104*E104, 0)</f>
        <v>0</v>
      </c>
      <c r="G104" s="8"/>
      <c r="H104" s="8">
        <f>ROUNDDOWN(D104*G104, 0)</f>
        <v>0</v>
      </c>
      <c r="I104" s="8"/>
      <c r="J104" s="8">
        <f>ROUNDDOWN(D104*I104, 0)</f>
        <v>0</v>
      </c>
      <c r="K104" s="8">
        <f t="shared" si="77"/>
        <v>0</v>
      </c>
      <c r="L104" s="8">
        <f t="shared" si="77"/>
        <v>0</v>
      </c>
      <c r="M104" s="15"/>
      <c r="O104" t="str">
        <f>""</f>
        <v/>
      </c>
      <c r="P104" s="1" t="s">
        <v>86</v>
      </c>
      <c r="Q104">
        <v>1</v>
      </c>
      <c r="R104">
        <f>IF(P104="기계경비", J104, 0)</f>
        <v>0</v>
      </c>
      <c r="S104">
        <f>IF(P104="운반비", L104, 0)</f>
        <v>0</v>
      </c>
      <c r="T104">
        <f>IF(P104="작업부산물", F104, 0)</f>
        <v>0</v>
      </c>
      <c r="U104">
        <f>IF(P104="관급", F104, 0)</f>
        <v>0</v>
      </c>
      <c r="V104">
        <f>IF(P104="외주비", J104, 0)</f>
        <v>0</v>
      </c>
      <c r="W104">
        <f>IF(P104="장비비", J104, 0)</f>
        <v>0</v>
      </c>
      <c r="X104">
        <f>IF(P104="폐기물처리비", L104, 0)</f>
        <v>0</v>
      </c>
      <c r="Y104">
        <f>IF(P104="가설비", J104, 0)</f>
        <v>0</v>
      </c>
      <c r="Z104">
        <f>IF(P104="잡비제외분", F104, 0)</f>
        <v>0</v>
      </c>
      <c r="AA104">
        <f>IF(P104="사급자재대", L104, 0)</f>
        <v>0</v>
      </c>
      <c r="AB104">
        <f>IF(P104="관급자재대", L104, 0)</f>
        <v>0</v>
      </c>
      <c r="AC104">
        <f>IF(P104="사용자항목1", L104, 0)</f>
        <v>0</v>
      </c>
      <c r="AD104">
        <f>IF(P104="사용자항목2", L104, 0)</f>
        <v>0</v>
      </c>
      <c r="AE104">
        <f>IF(P104="안전관리비", L104, 0)</f>
        <v>0</v>
      </c>
      <c r="AF104">
        <f>IF(P104="품질관리비", L104, 0)</f>
        <v>0</v>
      </c>
      <c r="AG104">
        <f>IF(P104="작업부산물(철거해체)", L104, 0)</f>
        <v>0</v>
      </c>
      <c r="AH104">
        <f>IF(P104="재해예방기술지도비", L104, 0)</f>
        <v>0</v>
      </c>
      <c r="AI104">
        <f>IF(P104="사용자항목7", L104, 0)</f>
        <v>0</v>
      </c>
      <c r="AJ104">
        <f>IF(P104="석면분담금", L104, 0)</f>
        <v>0</v>
      </c>
      <c r="AK104">
        <f>IF(P104="임금채권분담금", L104, 0)</f>
        <v>0</v>
      </c>
      <c r="AL104">
        <f>IF(P104="사용자항목10", L104, 0)</f>
        <v>0</v>
      </c>
      <c r="AM104">
        <f>IF(P104="사용자항목11", L104, 0)</f>
        <v>0</v>
      </c>
      <c r="AN104">
        <f>IF(P104="사용자항목12", L104, 0)</f>
        <v>0</v>
      </c>
      <c r="AO104">
        <f>IF(P104="사용자항목13", L104, 0)</f>
        <v>0</v>
      </c>
      <c r="AP104">
        <f>IF(P104="사용자항목14", L104, 0)</f>
        <v>0</v>
      </c>
      <c r="AQ104">
        <f>IF(P104="사용자항목15", L104, 0)</f>
        <v>0</v>
      </c>
      <c r="AR104">
        <f>IF(P104="사용자항목16", L104, 0)</f>
        <v>0</v>
      </c>
      <c r="AS104">
        <f>IF(P104="사용자항목17", L104, 0)</f>
        <v>0</v>
      </c>
      <c r="AT104">
        <f>IF(P104="사용자항목18", L104, 0)</f>
        <v>0</v>
      </c>
      <c r="AU104">
        <f>IF(P104="사용자항목19", L104, 0)</f>
        <v>0</v>
      </c>
      <c r="AY104" s="1" t="s">
        <v>10</v>
      </c>
    </row>
    <row r="105" spans="1:51" ht="22.9" customHeight="1">
      <c r="A105" s="9"/>
      <c r="B105" s="9"/>
      <c r="C105" s="14"/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1:51" ht="22.9" customHeight="1">
      <c r="A106" s="9"/>
      <c r="B106" s="9"/>
      <c r="C106" s="14"/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1:51" ht="22.9" customHeight="1">
      <c r="A107" s="9"/>
      <c r="B107" s="9"/>
      <c r="C107" s="14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1:51" ht="22.9" customHeight="1">
      <c r="A108" s="9"/>
      <c r="B108" s="9"/>
      <c r="C108" s="14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51" ht="22.9" customHeight="1">
      <c r="A109" s="9"/>
      <c r="B109" s="9"/>
      <c r="C109" s="14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51" ht="22.9" customHeight="1">
      <c r="A110" s="9"/>
      <c r="B110" s="9"/>
      <c r="C110" s="14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51" ht="22.9" customHeight="1">
      <c r="A111" s="9"/>
      <c r="B111" s="9"/>
      <c r="C111" s="14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51" ht="22.9" customHeight="1">
      <c r="A112" s="9"/>
      <c r="B112" s="9"/>
      <c r="C112" s="14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1:51" ht="22.9" customHeight="1">
      <c r="A113" s="9"/>
      <c r="B113" s="9"/>
      <c r="C113" s="14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1:51" ht="22.9" customHeight="1">
      <c r="A114" s="9"/>
      <c r="B114" s="9"/>
      <c r="C114" s="14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1:51" ht="22.9" customHeight="1">
      <c r="A115" s="9"/>
      <c r="B115" s="9"/>
      <c r="C115" s="14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1:51" ht="22.9" customHeight="1">
      <c r="A116" s="10" t="s">
        <v>87</v>
      </c>
      <c r="B116" s="11"/>
      <c r="C116" s="12"/>
      <c r="D116" s="13"/>
      <c r="E116" s="13"/>
      <c r="F116" s="13">
        <f>ROUNDDOWN(SUMIF(Q102:Q115, "1", F102:F115), 0)</f>
        <v>0</v>
      </c>
      <c r="G116" s="13"/>
      <c r="H116" s="13">
        <f>ROUNDDOWN(SUMIF(Q102:Q115, "1", H102:H115), 0)</f>
        <v>0</v>
      </c>
      <c r="I116" s="13"/>
      <c r="J116" s="13">
        <f>ROUNDDOWN(SUMIF(Q102:Q115, "1", J102:J115), 0)</f>
        <v>0</v>
      </c>
      <c r="K116" s="13"/>
      <c r="L116" s="13">
        <f>F116+H116+J116</f>
        <v>0</v>
      </c>
      <c r="M116" s="13"/>
      <c r="R116">
        <f t="shared" ref="R116:AY116" si="78">ROUNDDOWN(SUM(R102:R104), 0)</f>
        <v>0</v>
      </c>
      <c r="S116">
        <f t="shared" si="78"/>
        <v>0</v>
      </c>
      <c r="T116">
        <f t="shared" si="78"/>
        <v>0</v>
      </c>
      <c r="U116">
        <f t="shared" si="78"/>
        <v>0</v>
      </c>
      <c r="V116">
        <f t="shared" si="78"/>
        <v>0</v>
      </c>
      <c r="W116">
        <f t="shared" si="78"/>
        <v>0</v>
      </c>
      <c r="X116">
        <f t="shared" si="78"/>
        <v>0</v>
      </c>
      <c r="Y116">
        <f t="shared" si="78"/>
        <v>0</v>
      </c>
      <c r="Z116">
        <f t="shared" si="78"/>
        <v>0</v>
      </c>
      <c r="AA116">
        <f t="shared" si="78"/>
        <v>0</v>
      </c>
      <c r="AB116">
        <f t="shared" si="78"/>
        <v>0</v>
      </c>
      <c r="AC116">
        <f t="shared" si="78"/>
        <v>0</v>
      </c>
      <c r="AD116">
        <f t="shared" si="78"/>
        <v>0</v>
      </c>
      <c r="AE116">
        <f t="shared" si="78"/>
        <v>0</v>
      </c>
      <c r="AF116">
        <f t="shared" si="78"/>
        <v>0</v>
      </c>
      <c r="AG116">
        <f t="shared" si="78"/>
        <v>0</v>
      </c>
      <c r="AH116">
        <f t="shared" si="78"/>
        <v>0</v>
      </c>
      <c r="AI116">
        <f t="shared" si="78"/>
        <v>0</v>
      </c>
      <c r="AJ116">
        <f t="shared" si="78"/>
        <v>0</v>
      </c>
      <c r="AK116">
        <f t="shared" si="78"/>
        <v>0</v>
      </c>
      <c r="AL116">
        <f t="shared" si="78"/>
        <v>0</v>
      </c>
      <c r="AM116">
        <f t="shared" si="78"/>
        <v>0</v>
      </c>
      <c r="AN116">
        <f t="shared" si="78"/>
        <v>0</v>
      </c>
      <c r="AO116">
        <f t="shared" si="78"/>
        <v>0</v>
      </c>
      <c r="AP116">
        <f t="shared" si="78"/>
        <v>0</v>
      </c>
      <c r="AQ116">
        <f t="shared" si="78"/>
        <v>0</v>
      </c>
      <c r="AR116">
        <f t="shared" si="78"/>
        <v>0</v>
      </c>
      <c r="AS116">
        <f t="shared" si="78"/>
        <v>0</v>
      </c>
      <c r="AT116">
        <f t="shared" si="78"/>
        <v>0</v>
      </c>
      <c r="AU116">
        <f t="shared" si="78"/>
        <v>0</v>
      </c>
      <c r="AV116">
        <f t="shared" si="78"/>
        <v>0</v>
      </c>
      <c r="AW116">
        <f t="shared" si="78"/>
        <v>0</v>
      </c>
      <c r="AX116">
        <f t="shared" si="78"/>
        <v>0</v>
      </c>
      <c r="AY116">
        <f t="shared" si="78"/>
        <v>0</v>
      </c>
    </row>
    <row r="117" spans="1:51" ht="22.9" customHeight="1">
      <c r="A117" s="106" t="s">
        <v>299</v>
      </c>
      <c r="B117" s="107"/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107"/>
    </row>
    <row r="118" spans="1:51" ht="22.9" customHeight="1">
      <c r="A118" s="6" t="s">
        <v>158</v>
      </c>
      <c r="B118" s="6" t="s">
        <v>159</v>
      </c>
      <c r="C118" s="7" t="s">
        <v>88</v>
      </c>
      <c r="D118" s="8">
        <v>12</v>
      </c>
      <c r="E118" s="8"/>
      <c r="F118" s="8">
        <f t="shared" ref="F118:F137" si="79">ROUNDDOWN(D118*E118, 0)</f>
        <v>0</v>
      </c>
      <c r="G118" s="8"/>
      <c r="H118" s="8">
        <f t="shared" ref="H118:H137" si="80">ROUNDDOWN(D118*G118, 0)</f>
        <v>0</v>
      </c>
      <c r="I118" s="8"/>
      <c r="J118" s="8">
        <f t="shared" ref="J118:J137" si="81">ROUNDDOWN(D118*I118, 0)</f>
        <v>0</v>
      </c>
      <c r="K118" s="8">
        <f t="shared" ref="K118:K137" si="82">E118+G118+I118</f>
        <v>0</v>
      </c>
      <c r="L118" s="8">
        <f t="shared" ref="L118:L137" si="83">F118+H118+J118</f>
        <v>0</v>
      </c>
      <c r="M118" s="15"/>
      <c r="O118" t="str">
        <f>""</f>
        <v/>
      </c>
      <c r="P118" s="1" t="s">
        <v>86</v>
      </c>
      <c r="Q118">
        <v>1</v>
      </c>
      <c r="R118">
        <f t="shared" ref="R118:R137" si="84">IF(P118="기계경비", J118, 0)</f>
        <v>0</v>
      </c>
      <c r="S118">
        <f t="shared" ref="S118:S137" si="85">IF(P118="운반비", L118, 0)</f>
        <v>0</v>
      </c>
      <c r="T118">
        <f t="shared" ref="T118:T137" si="86">IF(P118="작업부산물", F118, 0)</f>
        <v>0</v>
      </c>
      <c r="U118">
        <f t="shared" ref="U118:U137" si="87">IF(P118="관급", F118, 0)</f>
        <v>0</v>
      </c>
      <c r="V118">
        <f t="shared" ref="V118:V137" si="88">IF(P118="외주비", J118, 0)</f>
        <v>0</v>
      </c>
      <c r="W118">
        <f t="shared" ref="W118:W137" si="89">IF(P118="장비비", J118, 0)</f>
        <v>0</v>
      </c>
      <c r="X118">
        <f t="shared" ref="X118:X137" si="90">IF(P118="폐기물처리비", L118, 0)</f>
        <v>0</v>
      </c>
      <c r="Y118">
        <f t="shared" ref="Y118:Y137" si="91">IF(P118="가설비", J118, 0)</f>
        <v>0</v>
      </c>
      <c r="Z118">
        <f t="shared" ref="Z118:Z137" si="92">IF(P118="잡비제외분", F118, 0)</f>
        <v>0</v>
      </c>
      <c r="AA118">
        <f t="shared" ref="AA118:AA137" si="93">IF(P118="사급자재대", L118, 0)</f>
        <v>0</v>
      </c>
      <c r="AB118">
        <f t="shared" ref="AB118:AB137" si="94">IF(P118="관급자재대", L118, 0)</f>
        <v>0</v>
      </c>
      <c r="AC118">
        <f t="shared" ref="AC118:AC137" si="95">IF(P118="사용자항목1", L118, 0)</f>
        <v>0</v>
      </c>
      <c r="AD118">
        <f t="shared" ref="AD118:AD137" si="96">IF(P118="사용자항목2", L118, 0)</f>
        <v>0</v>
      </c>
      <c r="AE118">
        <f t="shared" ref="AE118:AE137" si="97">IF(P118="안전관리비", L118, 0)</f>
        <v>0</v>
      </c>
      <c r="AF118">
        <f t="shared" ref="AF118:AF137" si="98">IF(P118="품질관리비", L118, 0)</f>
        <v>0</v>
      </c>
      <c r="AG118">
        <f t="shared" ref="AG118:AG137" si="99">IF(P118="작업부산물(철거해체)", L118, 0)</f>
        <v>0</v>
      </c>
      <c r="AH118">
        <f t="shared" ref="AH118:AH137" si="100">IF(P118="재해예방기술지도비", L118, 0)</f>
        <v>0</v>
      </c>
      <c r="AI118">
        <f t="shared" ref="AI118:AI137" si="101">IF(P118="사용자항목7", L118, 0)</f>
        <v>0</v>
      </c>
      <c r="AJ118">
        <f t="shared" ref="AJ118:AJ137" si="102">IF(P118="석면분담금", L118, 0)</f>
        <v>0</v>
      </c>
      <c r="AK118">
        <f t="shared" ref="AK118:AK137" si="103">IF(P118="임금채권분담금", L118, 0)</f>
        <v>0</v>
      </c>
      <c r="AL118">
        <f t="shared" ref="AL118:AL137" si="104">IF(P118="사용자항목10", L118, 0)</f>
        <v>0</v>
      </c>
      <c r="AM118">
        <f t="shared" ref="AM118:AM137" si="105">IF(P118="사용자항목11", L118, 0)</f>
        <v>0</v>
      </c>
      <c r="AN118">
        <f t="shared" ref="AN118:AN137" si="106">IF(P118="사용자항목12", L118, 0)</f>
        <v>0</v>
      </c>
      <c r="AO118">
        <f t="shared" ref="AO118:AO137" si="107">IF(P118="사용자항목13", L118, 0)</f>
        <v>0</v>
      </c>
      <c r="AP118">
        <f t="shared" ref="AP118:AP137" si="108">IF(P118="사용자항목14", L118, 0)</f>
        <v>0</v>
      </c>
      <c r="AQ118">
        <f t="shared" ref="AQ118:AQ137" si="109">IF(P118="사용자항목15", L118, 0)</f>
        <v>0</v>
      </c>
      <c r="AR118">
        <f t="shared" ref="AR118:AR137" si="110">IF(P118="사용자항목16", L118, 0)</f>
        <v>0</v>
      </c>
      <c r="AS118">
        <f t="shared" ref="AS118:AS137" si="111">IF(P118="사용자항목17", L118, 0)</f>
        <v>0</v>
      </c>
      <c r="AT118">
        <f t="shared" ref="AT118:AT137" si="112">IF(P118="사용자항목18", L118, 0)</f>
        <v>0</v>
      </c>
      <c r="AU118">
        <f t="shared" ref="AU118:AU137" si="113">IF(P118="사용자항목19", L118, 0)</f>
        <v>0</v>
      </c>
    </row>
    <row r="119" spans="1:51" ht="22.9" customHeight="1">
      <c r="A119" s="6" t="s">
        <v>160</v>
      </c>
      <c r="B119" s="6" t="s">
        <v>159</v>
      </c>
      <c r="C119" s="7" t="s">
        <v>88</v>
      </c>
      <c r="D119" s="8">
        <v>12</v>
      </c>
      <c r="E119" s="8"/>
      <c r="F119" s="8">
        <f t="shared" si="79"/>
        <v>0</v>
      </c>
      <c r="G119" s="8"/>
      <c r="H119" s="8">
        <f t="shared" si="80"/>
        <v>0</v>
      </c>
      <c r="I119" s="8"/>
      <c r="J119" s="8">
        <f t="shared" si="81"/>
        <v>0</v>
      </c>
      <c r="K119" s="8">
        <f t="shared" si="82"/>
        <v>0</v>
      </c>
      <c r="L119" s="8">
        <f t="shared" si="83"/>
        <v>0</v>
      </c>
      <c r="M119" s="15"/>
      <c r="O119" t="str">
        <f>""</f>
        <v/>
      </c>
      <c r="P119" s="1" t="s">
        <v>86</v>
      </c>
      <c r="Q119">
        <v>1</v>
      </c>
      <c r="R119">
        <f t="shared" si="84"/>
        <v>0</v>
      </c>
      <c r="S119">
        <f t="shared" si="85"/>
        <v>0</v>
      </c>
      <c r="T119">
        <f t="shared" si="86"/>
        <v>0</v>
      </c>
      <c r="U119">
        <f t="shared" si="87"/>
        <v>0</v>
      </c>
      <c r="V119">
        <f t="shared" si="88"/>
        <v>0</v>
      </c>
      <c r="W119">
        <f t="shared" si="89"/>
        <v>0</v>
      </c>
      <c r="X119">
        <f t="shared" si="90"/>
        <v>0</v>
      </c>
      <c r="Y119">
        <f t="shared" si="91"/>
        <v>0</v>
      </c>
      <c r="Z119">
        <f t="shared" si="92"/>
        <v>0</v>
      </c>
      <c r="AA119">
        <f t="shared" si="93"/>
        <v>0</v>
      </c>
      <c r="AB119">
        <f t="shared" si="94"/>
        <v>0</v>
      </c>
      <c r="AC119">
        <f t="shared" si="95"/>
        <v>0</v>
      </c>
      <c r="AD119">
        <f t="shared" si="96"/>
        <v>0</v>
      </c>
      <c r="AE119">
        <f t="shared" si="97"/>
        <v>0</v>
      </c>
      <c r="AF119">
        <f t="shared" si="98"/>
        <v>0</v>
      </c>
      <c r="AG119">
        <f t="shared" si="99"/>
        <v>0</v>
      </c>
      <c r="AH119">
        <f t="shared" si="100"/>
        <v>0</v>
      </c>
      <c r="AI119">
        <f t="shared" si="101"/>
        <v>0</v>
      </c>
      <c r="AJ119">
        <f t="shared" si="102"/>
        <v>0</v>
      </c>
      <c r="AK119">
        <f t="shared" si="103"/>
        <v>0</v>
      </c>
      <c r="AL119">
        <f t="shared" si="104"/>
        <v>0</v>
      </c>
      <c r="AM119">
        <f t="shared" si="105"/>
        <v>0</v>
      </c>
      <c r="AN119">
        <f t="shared" si="106"/>
        <v>0</v>
      </c>
      <c r="AO119">
        <f t="shared" si="107"/>
        <v>0</v>
      </c>
      <c r="AP119">
        <f t="shared" si="108"/>
        <v>0</v>
      </c>
      <c r="AQ119">
        <f t="shared" si="109"/>
        <v>0</v>
      </c>
      <c r="AR119">
        <f t="shared" si="110"/>
        <v>0</v>
      </c>
      <c r="AS119">
        <f t="shared" si="111"/>
        <v>0</v>
      </c>
      <c r="AT119">
        <f t="shared" si="112"/>
        <v>0</v>
      </c>
      <c r="AU119">
        <f t="shared" si="113"/>
        <v>0</v>
      </c>
    </row>
    <row r="120" spans="1:51" ht="22.9" customHeight="1">
      <c r="A120" s="6" t="s">
        <v>161</v>
      </c>
      <c r="B120" s="6" t="s">
        <v>159</v>
      </c>
      <c r="C120" s="7" t="s">
        <v>88</v>
      </c>
      <c r="D120" s="8">
        <v>9</v>
      </c>
      <c r="E120" s="8"/>
      <c r="F120" s="8">
        <f t="shared" si="79"/>
        <v>0</v>
      </c>
      <c r="G120" s="8"/>
      <c r="H120" s="8">
        <f t="shared" si="80"/>
        <v>0</v>
      </c>
      <c r="I120" s="8"/>
      <c r="J120" s="8">
        <f t="shared" si="81"/>
        <v>0</v>
      </c>
      <c r="K120" s="8">
        <f t="shared" si="82"/>
        <v>0</v>
      </c>
      <c r="L120" s="8">
        <f t="shared" si="83"/>
        <v>0</v>
      </c>
      <c r="M120" s="15"/>
      <c r="O120" t="str">
        <f>""</f>
        <v/>
      </c>
      <c r="P120" s="1" t="s">
        <v>86</v>
      </c>
      <c r="Q120">
        <v>1</v>
      </c>
      <c r="R120">
        <f t="shared" si="84"/>
        <v>0</v>
      </c>
      <c r="S120">
        <f t="shared" si="85"/>
        <v>0</v>
      </c>
      <c r="T120">
        <f t="shared" si="86"/>
        <v>0</v>
      </c>
      <c r="U120">
        <f t="shared" si="87"/>
        <v>0</v>
      </c>
      <c r="V120">
        <f t="shared" si="88"/>
        <v>0</v>
      </c>
      <c r="W120">
        <f t="shared" si="89"/>
        <v>0</v>
      </c>
      <c r="X120">
        <f t="shared" si="90"/>
        <v>0</v>
      </c>
      <c r="Y120">
        <f t="shared" si="91"/>
        <v>0</v>
      </c>
      <c r="Z120">
        <f t="shared" si="92"/>
        <v>0</v>
      </c>
      <c r="AA120">
        <f t="shared" si="93"/>
        <v>0</v>
      </c>
      <c r="AB120">
        <f t="shared" si="94"/>
        <v>0</v>
      </c>
      <c r="AC120">
        <f t="shared" si="95"/>
        <v>0</v>
      </c>
      <c r="AD120">
        <f t="shared" si="96"/>
        <v>0</v>
      </c>
      <c r="AE120">
        <f t="shared" si="97"/>
        <v>0</v>
      </c>
      <c r="AF120">
        <f t="shared" si="98"/>
        <v>0</v>
      </c>
      <c r="AG120">
        <f t="shared" si="99"/>
        <v>0</v>
      </c>
      <c r="AH120">
        <f t="shared" si="100"/>
        <v>0</v>
      </c>
      <c r="AI120">
        <f t="shared" si="101"/>
        <v>0</v>
      </c>
      <c r="AJ120">
        <f t="shared" si="102"/>
        <v>0</v>
      </c>
      <c r="AK120">
        <f t="shared" si="103"/>
        <v>0</v>
      </c>
      <c r="AL120">
        <f t="shared" si="104"/>
        <v>0</v>
      </c>
      <c r="AM120">
        <f t="shared" si="105"/>
        <v>0</v>
      </c>
      <c r="AN120">
        <f t="shared" si="106"/>
        <v>0</v>
      </c>
      <c r="AO120">
        <f t="shared" si="107"/>
        <v>0</v>
      </c>
      <c r="AP120">
        <f t="shared" si="108"/>
        <v>0</v>
      </c>
      <c r="AQ120">
        <f t="shared" si="109"/>
        <v>0</v>
      </c>
      <c r="AR120">
        <f t="shared" si="110"/>
        <v>0</v>
      </c>
      <c r="AS120">
        <f t="shared" si="111"/>
        <v>0</v>
      </c>
      <c r="AT120">
        <f t="shared" si="112"/>
        <v>0</v>
      </c>
      <c r="AU120">
        <f t="shared" si="113"/>
        <v>0</v>
      </c>
    </row>
    <row r="121" spans="1:51" ht="22.9" customHeight="1">
      <c r="A121" s="6" t="s">
        <v>162</v>
      </c>
      <c r="B121" s="6" t="s">
        <v>159</v>
      </c>
      <c r="C121" s="7" t="s">
        <v>88</v>
      </c>
      <c r="D121" s="8">
        <v>10</v>
      </c>
      <c r="E121" s="8"/>
      <c r="F121" s="8">
        <f t="shared" si="79"/>
        <v>0</v>
      </c>
      <c r="G121" s="8"/>
      <c r="H121" s="8">
        <f t="shared" si="80"/>
        <v>0</v>
      </c>
      <c r="I121" s="8"/>
      <c r="J121" s="8">
        <f t="shared" si="81"/>
        <v>0</v>
      </c>
      <c r="K121" s="8">
        <f t="shared" si="82"/>
        <v>0</v>
      </c>
      <c r="L121" s="8">
        <f t="shared" si="83"/>
        <v>0</v>
      </c>
      <c r="M121" s="15"/>
      <c r="O121" t="str">
        <f>""</f>
        <v/>
      </c>
      <c r="P121" s="1" t="s">
        <v>86</v>
      </c>
      <c r="Q121">
        <v>1</v>
      </c>
      <c r="R121">
        <f t="shared" si="84"/>
        <v>0</v>
      </c>
      <c r="S121">
        <f t="shared" si="85"/>
        <v>0</v>
      </c>
      <c r="T121">
        <f t="shared" si="86"/>
        <v>0</v>
      </c>
      <c r="U121">
        <f t="shared" si="87"/>
        <v>0</v>
      </c>
      <c r="V121">
        <f t="shared" si="88"/>
        <v>0</v>
      </c>
      <c r="W121">
        <f t="shared" si="89"/>
        <v>0</v>
      </c>
      <c r="X121">
        <f t="shared" si="90"/>
        <v>0</v>
      </c>
      <c r="Y121">
        <f t="shared" si="91"/>
        <v>0</v>
      </c>
      <c r="Z121">
        <f t="shared" si="92"/>
        <v>0</v>
      </c>
      <c r="AA121">
        <f t="shared" si="93"/>
        <v>0</v>
      </c>
      <c r="AB121">
        <f t="shared" si="94"/>
        <v>0</v>
      </c>
      <c r="AC121">
        <f t="shared" si="95"/>
        <v>0</v>
      </c>
      <c r="AD121">
        <f t="shared" si="96"/>
        <v>0</v>
      </c>
      <c r="AE121">
        <f t="shared" si="97"/>
        <v>0</v>
      </c>
      <c r="AF121">
        <f t="shared" si="98"/>
        <v>0</v>
      </c>
      <c r="AG121">
        <f t="shared" si="99"/>
        <v>0</v>
      </c>
      <c r="AH121">
        <f t="shared" si="100"/>
        <v>0</v>
      </c>
      <c r="AI121">
        <f t="shared" si="101"/>
        <v>0</v>
      </c>
      <c r="AJ121">
        <f t="shared" si="102"/>
        <v>0</v>
      </c>
      <c r="AK121">
        <f t="shared" si="103"/>
        <v>0</v>
      </c>
      <c r="AL121">
        <f t="shared" si="104"/>
        <v>0</v>
      </c>
      <c r="AM121">
        <f t="shared" si="105"/>
        <v>0</v>
      </c>
      <c r="AN121">
        <f t="shared" si="106"/>
        <v>0</v>
      </c>
      <c r="AO121">
        <f t="shared" si="107"/>
        <v>0</v>
      </c>
      <c r="AP121">
        <f t="shared" si="108"/>
        <v>0</v>
      </c>
      <c r="AQ121">
        <f t="shared" si="109"/>
        <v>0</v>
      </c>
      <c r="AR121">
        <f t="shared" si="110"/>
        <v>0</v>
      </c>
      <c r="AS121">
        <f t="shared" si="111"/>
        <v>0</v>
      </c>
      <c r="AT121">
        <f t="shared" si="112"/>
        <v>0</v>
      </c>
      <c r="AU121">
        <f t="shared" si="113"/>
        <v>0</v>
      </c>
    </row>
    <row r="122" spans="1:51" ht="22.9" customHeight="1">
      <c r="A122" s="6" t="s">
        <v>163</v>
      </c>
      <c r="B122" s="6" t="s">
        <v>159</v>
      </c>
      <c r="C122" s="7" t="s">
        <v>88</v>
      </c>
      <c r="D122" s="8">
        <v>2</v>
      </c>
      <c r="E122" s="8"/>
      <c r="F122" s="8">
        <f t="shared" si="79"/>
        <v>0</v>
      </c>
      <c r="G122" s="8"/>
      <c r="H122" s="8">
        <f t="shared" si="80"/>
        <v>0</v>
      </c>
      <c r="I122" s="8"/>
      <c r="J122" s="8">
        <f t="shared" si="81"/>
        <v>0</v>
      </c>
      <c r="K122" s="8">
        <f t="shared" si="82"/>
        <v>0</v>
      </c>
      <c r="L122" s="8">
        <f t="shared" si="83"/>
        <v>0</v>
      </c>
      <c r="M122" s="15"/>
      <c r="O122" t="str">
        <f>""</f>
        <v/>
      </c>
      <c r="P122" s="1" t="s">
        <v>86</v>
      </c>
      <c r="Q122">
        <v>1</v>
      </c>
      <c r="R122">
        <f t="shared" si="84"/>
        <v>0</v>
      </c>
      <c r="S122">
        <f t="shared" si="85"/>
        <v>0</v>
      </c>
      <c r="T122">
        <f t="shared" si="86"/>
        <v>0</v>
      </c>
      <c r="U122">
        <f t="shared" si="87"/>
        <v>0</v>
      </c>
      <c r="V122">
        <f t="shared" si="88"/>
        <v>0</v>
      </c>
      <c r="W122">
        <f t="shared" si="89"/>
        <v>0</v>
      </c>
      <c r="X122">
        <f t="shared" si="90"/>
        <v>0</v>
      </c>
      <c r="Y122">
        <f t="shared" si="91"/>
        <v>0</v>
      </c>
      <c r="Z122">
        <f t="shared" si="92"/>
        <v>0</v>
      </c>
      <c r="AA122">
        <f t="shared" si="93"/>
        <v>0</v>
      </c>
      <c r="AB122">
        <f t="shared" si="94"/>
        <v>0</v>
      </c>
      <c r="AC122">
        <f t="shared" si="95"/>
        <v>0</v>
      </c>
      <c r="AD122">
        <f t="shared" si="96"/>
        <v>0</v>
      </c>
      <c r="AE122">
        <f t="shared" si="97"/>
        <v>0</v>
      </c>
      <c r="AF122">
        <f t="shared" si="98"/>
        <v>0</v>
      </c>
      <c r="AG122">
        <f t="shared" si="99"/>
        <v>0</v>
      </c>
      <c r="AH122">
        <f t="shared" si="100"/>
        <v>0</v>
      </c>
      <c r="AI122">
        <f t="shared" si="101"/>
        <v>0</v>
      </c>
      <c r="AJ122">
        <f t="shared" si="102"/>
        <v>0</v>
      </c>
      <c r="AK122">
        <f t="shared" si="103"/>
        <v>0</v>
      </c>
      <c r="AL122">
        <f t="shared" si="104"/>
        <v>0</v>
      </c>
      <c r="AM122">
        <f t="shared" si="105"/>
        <v>0</v>
      </c>
      <c r="AN122">
        <f t="shared" si="106"/>
        <v>0</v>
      </c>
      <c r="AO122">
        <f t="shared" si="107"/>
        <v>0</v>
      </c>
      <c r="AP122">
        <f t="shared" si="108"/>
        <v>0</v>
      </c>
      <c r="AQ122">
        <f t="shared" si="109"/>
        <v>0</v>
      </c>
      <c r="AR122">
        <f t="shared" si="110"/>
        <v>0</v>
      </c>
      <c r="AS122">
        <f t="shared" si="111"/>
        <v>0</v>
      </c>
      <c r="AT122">
        <f t="shared" si="112"/>
        <v>0</v>
      </c>
      <c r="AU122">
        <f t="shared" si="113"/>
        <v>0</v>
      </c>
    </row>
    <row r="123" spans="1:51" ht="22.9" customHeight="1">
      <c r="A123" s="6" t="s">
        <v>164</v>
      </c>
      <c r="B123" s="6" t="s">
        <v>159</v>
      </c>
      <c r="C123" s="7" t="s">
        <v>88</v>
      </c>
      <c r="D123" s="8">
        <v>2</v>
      </c>
      <c r="E123" s="8"/>
      <c r="F123" s="8">
        <f t="shared" si="79"/>
        <v>0</v>
      </c>
      <c r="G123" s="8"/>
      <c r="H123" s="8">
        <f t="shared" si="80"/>
        <v>0</v>
      </c>
      <c r="I123" s="8"/>
      <c r="J123" s="8">
        <f t="shared" si="81"/>
        <v>0</v>
      </c>
      <c r="K123" s="8">
        <f t="shared" si="82"/>
        <v>0</v>
      </c>
      <c r="L123" s="8">
        <f t="shared" si="83"/>
        <v>0</v>
      </c>
      <c r="M123" s="15"/>
      <c r="O123" t="str">
        <f>""</f>
        <v/>
      </c>
      <c r="P123" s="1" t="s">
        <v>86</v>
      </c>
      <c r="Q123">
        <v>1</v>
      </c>
      <c r="R123">
        <f t="shared" si="84"/>
        <v>0</v>
      </c>
      <c r="S123">
        <f t="shared" si="85"/>
        <v>0</v>
      </c>
      <c r="T123">
        <f t="shared" si="86"/>
        <v>0</v>
      </c>
      <c r="U123">
        <f t="shared" si="87"/>
        <v>0</v>
      </c>
      <c r="V123">
        <f t="shared" si="88"/>
        <v>0</v>
      </c>
      <c r="W123">
        <f t="shared" si="89"/>
        <v>0</v>
      </c>
      <c r="X123">
        <f t="shared" si="90"/>
        <v>0</v>
      </c>
      <c r="Y123">
        <f t="shared" si="91"/>
        <v>0</v>
      </c>
      <c r="Z123">
        <f t="shared" si="92"/>
        <v>0</v>
      </c>
      <c r="AA123">
        <f t="shared" si="93"/>
        <v>0</v>
      </c>
      <c r="AB123">
        <f t="shared" si="94"/>
        <v>0</v>
      </c>
      <c r="AC123">
        <f t="shared" si="95"/>
        <v>0</v>
      </c>
      <c r="AD123">
        <f t="shared" si="96"/>
        <v>0</v>
      </c>
      <c r="AE123">
        <f t="shared" si="97"/>
        <v>0</v>
      </c>
      <c r="AF123">
        <f t="shared" si="98"/>
        <v>0</v>
      </c>
      <c r="AG123">
        <f t="shared" si="99"/>
        <v>0</v>
      </c>
      <c r="AH123">
        <f t="shared" si="100"/>
        <v>0</v>
      </c>
      <c r="AI123">
        <f t="shared" si="101"/>
        <v>0</v>
      </c>
      <c r="AJ123">
        <f t="shared" si="102"/>
        <v>0</v>
      </c>
      <c r="AK123">
        <f t="shared" si="103"/>
        <v>0</v>
      </c>
      <c r="AL123">
        <f t="shared" si="104"/>
        <v>0</v>
      </c>
      <c r="AM123">
        <f t="shared" si="105"/>
        <v>0</v>
      </c>
      <c r="AN123">
        <f t="shared" si="106"/>
        <v>0</v>
      </c>
      <c r="AO123">
        <f t="shared" si="107"/>
        <v>0</v>
      </c>
      <c r="AP123">
        <f t="shared" si="108"/>
        <v>0</v>
      </c>
      <c r="AQ123">
        <f t="shared" si="109"/>
        <v>0</v>
      </c>
      <c r="AR123">
        <f t="shared" si="110"/>
        <v>0</v>
      </c>
      <c r="AS123">
        <f t="shared" si="111"/>
        <v>0</v>
      </c>
      <c r="AT123">
        <f t="shared" si="112"/>
        <v>0</v>
      </c>
      <c r="AU123">
        <f t="shared" si="113"/>
        <v>0</v>
      </c>
    </row>
    <row r="124" spans="1:51" ht="22.9" customHeight="1">
      <c r="A124" s="6" t="s">
        <v>165</v>
      </c>
      <c r="B124" s="6" t="s">
        <v>166</v>
      </c>
      <c r="C124" s="7" t="s">
        <v>88</v>
      </c>
      <c r="D124" s="8">
        <v>3</v>
      </c>
      <c r="E124" s="8"/>
      <c r="F124" s="8">
        <f t="shared" si="79"/>
        <v>0</v>
      </c>
      <c r="G124" s="8"/>
      <c r="H124" s="8">
        <f t="shared" si="80"/>
        <v>0</v>
      </c>
      <c r="I124" s="8"/>
      <c r="J124" s="8">
        <f t="shared" si="81"/>
        <v>0</v>
      </c>
      <c r="K124" s="8">
        <f t="shared" si="82"/>
        <v>0</v>
      </c>
      <c r="L124" s="8">
        <f t="shared" si="83"/>
        <v>0</v>
      </c>
      <c r="M124" s="15"/>
      <c r="O124" t="str">
        <f>""</f>
        <v/>
      </c>
      <c r="P124" s="1" t="s">
        <v>86</v>
      </c>
      <c r="Q124">
        <v>1</v>
      </c>
      <c r="R124">
        <f t="shared" si="84"/>
        <v>0</v>
      </c>
      <c r="S124">
        <f t="shared" si="85"/>
        <v>0</v>
      </c>
      <c r="T124">
        <f t="shared" si="86"/>
        <v>0</v>
      </c>
      <c r="U124">
        <f t="shared" si="87"/>
        <v>0</v>
      </c>
      <c r="V124">
        <f t="shared" si="88"/>
        <v>0</v>
      </c>
      <c r="W124">
        <f t="shared" si="89"/>
        <v>0</v>
      </c>
      <c r="X124">
        <f t="shared" si="90"/>
        <v>0</v>
      </c>
      <c r="Y124">
        <f t="shared" si="91"/>
        <v>0</v>
      </c>
      <c r="Z124">
        <f t="shared" si="92"/>
        <v>0</v>
      </c>
      <c r="AA124">
        <f t="shared" si="93"/>
        <v>0</v>
      </c>
      <c r="AB124">
        <f t="shared" si="94"/>
        <v>0</v>
      </c>
      <c r="AC124">
        <f t="shared" si="95"/>
        <v>0</v>
      </c>
      <c r="AD124">
        <f t="shared" si="96"/>
        <v>0</v>
      </c>
      <c r="AE124">
        <f t="shared" si="97"/>
        <v>0</v>
      </c>
      <c r="AF124">
        <f t="shared" si="98"/>
        <v>0</v>
      </c>
      <c r="AG124">
        <f t="shared" si="99"/>
        <v>0</v>
      </c>
      <c r="AH124">
        <f t="shared" si="100"/>
        <v>0</v>
      </c>
      <c r="AI124">
        <f t="shared" si="101"/>
        <v>0</v>
      </c>
      <c r="AJ124">
        <f t="shared" si="102"/>
        <v>0</v>
      </c>
      <c r="AK124">
        <f t="shared" si="103"/>
        <v>0</v>
      </c>
      <c r="AL124">
        <f t="shared" si="104"/>
        <v>0</v>
      </c>
      <c r="AM124">
        <f t="shared" si="105"/>
        <v>0</v>
      </c>
      <c r="AN124">
        <f t="shared" si="106"/>
        <v>0</v>
      </c>
      <c r="AO124">
        <f t="shared" si="107"/>
        <v>0</v>
      </c>
      <c r="AP124">
        <f t="shared" si="108"/>
        <v>0</v>
      </c>
      <c r="AQ124">
        <f t="shared" si="109"/>
        <v>0</v>
      </c>
      <c r="AR124">
        <f t="shared" si="110"/>
        <v>0</v>
      </c>
      <c r="AS124">
        <f t="shared" si="111"/>
        <v>0</v>
      </c>
      <c r="AT124">
        <f t="shared" si="112"/>
        <v>0</v>
      </c>
      <c r="AU124">
        <f t="shared" si="113"/>
        <v>0</v>
      </c>
    </row>
    <row r="125" spans="1:51" ht="22.9" customHeight="1">
      <c r="A125" s="6" t="s">
        <v>167</v>
      </c>
      <c r="B125" s="6" t="s">
        <v>166</v>
      </c>
      <c r="C125" s="7" t="s">
        <v>88</v>
      </c>
      <c r="D125" s="8">
        <v>3</v>
      </c>
      <c r="E125" s="8"/>
      <c r="F125" s="8">
        <f t="shared" si="79"/>
        <v>0</v>
      </c>
      <c r="G125" s="8"/>
      <c r="H125" s="8">
        <f t="shared" si="80"/>
        <v>0</v>
      </c>
      <c r="I125" s="8"/>
      <c r="J125" s="8">
        <f t="shared" si="81"/>
        <v>0</v>
      </c>
      <c r="K125" s="8">
        <f t="shared" si="82"/>
        <v>0</v>
      </c>
      <c r="L125" s="8">
        <f t="shared" si="83"/>
        <v>0</v>
      </c>
      <c r="M125" s="15"/>
      <c r="O125" t="str">
        <f>""</f>
        <v/>
      </c>
      <c r="P125" s="1" t="s">
        <v>86</v>
      </c>
      <c r="Q125">
        <v>1</v>
      </c>
      <c r="R125">
        <f t="shared" si="84"/>
        <v>0</v>
      </c>
      <c r="S125">
        <f t="shared" si="85"/>
        <v>0</v>
      </c>
      <c r="T125">
        <f t="shared" si="86"/>
        <v>0</v>
      </c>
      <c r="U125">
        <f t="shared" si="87"/>
        <v>0</v>
      </c>
      <c r="V125">
        <f t="shared" si="88"/>
        <v>0</v>
      </c>
      <c r="W125">
        <f t="shared" si="89"/>
        <v>0</v>
      </c>
      <c r="X125">
        <f t="shared" si="90"/>
        <v>0</v>
      </c>
      <c r="Y125">
        <f t="shared" si="91"/>
        <v>0</v>
      </c>
      <c r="Z125">
        <f t="shared" si="92"/>
        <v>0</v>
      </c>
      <c r="AA125">
        <f t="shared" si="93"/>
        <v>0</v>
      </c>
      <c r="AB125">
        <f t="shared" si="94"/>
        <v>0</v>
      </c>
      <c r="AC125">
        <f t="shared" si="95"/>
        <v>0</v>
      </c>
      <c r="AD125">
        <f t="shared" si="96"/>
        <v>0</v>
      </c>
      <c r="AE125">
        <f t="shared" si="97"/>
        <v>0</v>
      </c>
      <c r="AF125">
        <f t="shared" si="98"/>
        <v>0</v>
      </c>
      <c r="AG125">
        <f t="shared" si="99"/>
        <v>0</v>
      </c>
      <c r="AH125">
        <f t="shared" si="100"/>
        <v>0</v>
      </c>
      <c r="AI125">
        <f t="shared" si="101"/>
        <v>0</v>
      </c>
      <c r="AJ125">
        <f t="shared" si="102"/>
        <v>0</v>
      </c>
      <c r="AK125">
        <f t="shared" si="103"/>
        <v>0</v>
      </c>
      <c r="AL125">
        <f t="shared" si="104"/>
        <v>0</v>
      </c>
      <c r="AM125">
        <f t="shared" si="105"/>
        <v>0</v>
      </c>
      <c r="AN125">
        <f t="shared" si="106"/>
        <v>0</v>
      </c>
      <c r="AO125">
        <f t="shared" si="107"/>
        <v>0</v>
      </c>
      <c r="AP125">
        <f t="shared" si="108"/>
        <v>0</v>
      </c>
      <c r="AQ125">
        <f t="shared" si="109"/>
        <v>0</v>
      </c>
      <c r="AR125">
        <f t="shared" si="110"/>
        <v>0</v>
      </c>
      <c r="AS125">
        <f t="shared" si="111"/>
        <v>0</v>
      </c>
      <c r="AT125">
        <f t="shared" si="112"/>
        <v>0</v>
      </c>
      <c r="AU125">
        <f t="shared" si="113"/>
        <v>0</v>
      </c>
    </row>
    <row r="126" spans="1:51" ht="22.9" customHeight="1">
      <c r="A126" s="6" t="s">
        <v>168</v>
      </c>
      <c r="B126" s="6" t="s">
        <v>159</v>
      </c>
      <c r="C126" s="7" t="s">
        <v>88</v>
      </c>
      <c r="D126" s="8">
        <v>3</v>
      </c>
      <c r="E126" s="8"/>
      <c r="F126" s="8">
        <f t="shared" si="79"/>
        <v>0</v>
      </c>
      <c r="G126" s="8"/>
      <c r="H126" s="8">
        <f t="shared" si="80"/>
        <v>0</v>
      </c>
      <c r="I126" s="8"/>
      <c r="J126" s="8">
        <f t="shared" si="81"/>
        <v>0</v>
      </c>
      <c r="K126" s="8">
        <f t="shared" si="82"/>
        <v>0</v>
      </c>
      <c r="L126" s="8">
        <f t="shared" si="83"/>
        <v>0</v>
      </c>
      <c r="M126" s="15"/>
      <c r="O126" t="str">
        <f>""</f>
        <v/>
      </c>
      <c r="P126" s="1" t="s">
        <v>86</v>
      </c>
      <c r="Q126">
        <v>1</v>
      </c>
      <c r="R126">
        <f t="shared" si="84"/>
        <v>0</v>
      </c>
      <c r="S126">
        <f t="shared" si="85"/>
        <v>0</v>
      </c>
      <c r="T126">
        <f t="shared" si="86"/>
        <v>0</v>
      </c>
      <c r="U126">
        <f t="shared" si="87"/>
        <v>0</v>
      </c>
      <c r="V126">
        <f t="shared" si="88"/>
        <v>0</v>
      </c>
      <c r="W126">
        <f t="shared" si="89"/>
        <v>0</v>
      </c>
      <c r="X126">
        <f t="shared" si="90"/>
        <v>0</v>
      </c>
      <c r="Y126">
        <f t="shared" si="91"/>
        <v>0</v>
      </c>
      <c r="Z126">
        <f t="shared" si="92"/>
        <v>0</v>
      </c>
      <c r="AA126">
        <f t="shared" si="93"/>
        <v>0</v>
      </c>
      <c r="AB126">
        <f t="shared" si="94"/>
        <v>0</v>
      </c>
      <c r="AC126">
        <f t="shared" si="95"/>
        <v>0</v>
      </c>
      <c r="AD126">
        <f t="shared" si="96"/>
        <v>0</v>
      </c>
      <c r="AE126">
        <f t="shared" si="97"/>
        <v>0</v>
      </c>
      <c r="AF126">
        <f t="shared" si="98"/>
        <v>0</v>
      </c>
      <c r="AG126">
        <f t="shared" si="99"/>
        <v>0</v>
      </c>
      <c r="AH126">
        <f t="shared" si="100"/>
        <v>0</v>
      </c>
      <c r="AI126">
        <f t="shared" si="101"/>
        <v>0</v>
      </c>
      <c r="AJ126">
        <f t="shared" si="102"/>
        <v>0</v>
      </c>
      <c r="AK126">
        <f t="shared" si="103"/>
        <v>0</v>
      </c>
      <c r="AL126">
        <f t="shared" si="104"/>
        <v>0</v>
      </c>
      <c r="AM126">
        <f t="shared" si="105"/>
        <v>0</v>
      </c>
      <c r="AN126">
        <f t="shared" si="106"/>
        <v>0</v>
      </c>
      <c r="AO126">
        <f t="shared" si="107"/>
        <v>0</v>
      </c>
      <c r="AP126">
        <f t="shared" si="108"/>
        <v>0</v>
      </c>
      <c r="AQ126">
        <f t="shared" si="109"/>
        <v>0</v>
      </c>
      <c r="AR126">
        <f t="shared" si="110"/>
        <v>0</v>
      </c>
      <c r="AS126">
        <f t="shared" si="111"/>
        <v>0</v>
      </c>
      <c r="AT126">
        <f t="shared" si="112"/>
        <v>0</v>
      </c>
      <c r="AU126">
        <f t="shared" si="113"/>
        <v>0</v>
      </c>
    </row>
    <row r="127" spans="1:51" ht="22.9" customHeight="1">
      <c r="A127" s="6" t="s">
        <v>169</v>
      </c>
      <c r="B127" s="6" t="s">
        <v>159</v>
      </c>
      <c r="C127" s="7" t="s">
        <v>88</v>
      </c>
      <c r="D127" s="8">
        <v>6</v>
      </c>
      <c r="E127" s="8"/>
      <c r="F127" s="8">
        <f t="shared" si="79"/>
        <v>0</v>
      </c>
      <c r="G127" s="8"/>
      <c r="H127" s="8">
        <f t="shared" si="80"/>
        <v>0</v>
      </c>
      <c r="I127" s="8"/>
      <c r="J127" s="8">
        <f t="shared" si="81"/>
        <v>0</v>
      </c>
      <c r="K127" s="8">
        <f t="shared" si="82"/>
        <v>0</v>
      </c>
      <c r="L127" s="8">
        <f t="shared" si="83"/>
        <v>0</v>
      </c>
      <c r="M127" s="15"/>
      <c r="O127" t="str">
        <f>""</f>
        <v/>
      </c>
      <c r="P127" s="1" t="s">
        <v>86</v>
      </c>
      <c r="Q127">
        <v>1</v>
      </c>
      <c r="R127">
        <f t="shared" si="84"/>
        <v>0</v>
      </c>
      <c r="S127">
        <f t="shared" si="85"/>
        <v>0</v>
      </c>
      <c r="T127">
        <f t="shared" si="86"/>
        <v>0</v>
      </c>
      <c r="U127">
        <f t="shared" si="87"/>
        <v>0</v>
      </c>
      <c r="V127">
        <f t="shared" si="88"/>
        <v>0</v>
      </c>
      <c r="W127">
        <f t="shared" si="89"/>
        <v>0</v>
      </c>
      <c r="X127">
        <f t="shared" si="90"/>
        <v>0</v>
      </c>
      <c r="Y127">
        <f t="shared" si="91"/>
        <v>0</v>
      </c>
      <c r="Z127">
        <f t="shared" si="92"/>
        <v>0</v>
      </c>
      <c r="AA127">
        <f t="shared" si="93"/>
        <v>0</v>
      </c>
      <c r="AB127">
        <f t="shared" si="94"/>
        <v>0</v>
      </c>
      <c r="AC127">
        <f t="shared" si="95"/>
        <v>0</v>
      </c>
      <c r="AD127">
        <f t="shared" si="96"/>
        <v>0</v>
      </c>
      <c r="AE127">
        <f t="shared" si="97"/>
        <v>0</v>
      </c>
      <c r="AF127">
        <f t="shared" si="98"/>
        <v>0</v>
      </c>
      <c r="AG127">
        <f t="shared" si="99"/>
        <v>0</v>
      </c>
      <c r="AH127">
        <f t="shared" si="100"/>
        <v>0</v>
      </c>
      <c r="AI127">
        <f t="shared" si="101"/>
        <v>0</v>
      </c>
      <c r="AJ127">
        <f t="shared" si="102"/>
        <v>0</v>
      </c>
      <c r="AK127">
        <f t="shared" si="103"/>
        <v>0</v>
      </c>
      <c r="AL127">
        <f t="shared" si="104"/>
        <v>0</v>
      </c>
      <c r="AM127">
        <f t="shared" si="105"/>
        <v>0</v>
      </c>
      <c r="AN127">
        <f t="shared" si="106"/>
        <v>0</v>
      </c>
      <c r="AO127">
        <f t="shared" si="107"/>
        <v>0</v>
      </c>
      <c r="AP127">
        <f t="shared" si="108"/>
        <v>0</v>
      </c>
      <c r="AQ127">
        <f t="shared" si="109"/>
        <v>0</v>
      </c>
      <c r="AR127">
        <f t="shared" si="110"/>
        <v>0</v>
      </c>
      <c r="AS127">
        <f t="shared" si="111"/>
        <v>0</v>
      </c>
      <c r="AT127">
        <f t="shared" si="112"/>
        <v>0</v>
      </c>
      <c r="AU127">
        <f t="shared" si="113"/>
        <v>0</v>
      </c>
    </row>
    <row r="128" spans="1:51" ht="22.9" customHeight="1">
      <c r="A128" s="6" t="s">
        <v>170</v>
      </c>
      <c r="B128" s="6" t="s">
        <v>159</v>
      </c>
      <c r="C128" s="7" t="s">
        <v>88</v>
      </c>
      <c r="D128" s="8">
        <v>6</v>
      </c>
      <c r="E128" s="8"/>
      <c r="F128" s="8">
        <f t="shared" si="79"/>
        <v>0</v>
      </c>
      <c r="G128" s="8"/>
      <c r="H128" s="8">
        <f t="shared" si="80"/>
        <v>0</v>
      </c>
      <c r="I128" s="8"/>
      <c r="J128" s="8">
        <f t="shared" si="81"/>
        <v>0</v>
      </c>
      <c r="K128" s="8">
        <f t="shared" si="82"/>
        <v>0</v>
      </c>
      <c r="L128" s="8">
        <f t="shared" si="83"/>
        <v>0</v>
      </c>
      <c r="M128" s="15"/>
      <c r="O128" t="str">
        <f>""</f>
        <v/>
      </c>
      <c r="P128" s="1" t="s">
        <v>86</v>
      </c>
      <c r="Q128">
        <v>1</v>
      </c>
      <c r="R128">
        <f t="shared" si="84"/>
        <v>0</v>
      </c>
      <c r="S128">
        <f t="shared" si="85"/>
        <v>0</v>
      </c>
      <c r="T128">
        <f t="shared" si="86"/>
        <v>0</v>
      </c>
      <c r="U128">
        <f t="shared" si="87"/>
        <v>0</v>
      </c>
      <c r="V128">
        <f t="shared" si="88"/>
        <v>0</v>
      </c>
      <c r="W128">
        <f t="shared" si="89"/>
        <v>0</v>
      </c>
      <c r="X128">
        <f t="shared" si="90"/>
        <v>0</v>
      </c>
      <c r="Y128">
        <f t="shared" si="91"/>
        <v>0</v>
      </c>
      <c r="Z128">
        <f t="shared" si="92"/>
        <v>0</v>
      </c>
      <c r="AA128">
        <f t="shared" si="93"/>
        <v>0</v>
      </c>
      <c r="AB128">
        <f t="shared" si="94"/>
        <v>0</v>
      </c>
      <c r="AC128">
        <f t="shared" si="95"/>
        <v>0</v>
      </c>
      <c r="AD128">
        <f t="shared" si="96"/>
        <v>0</v>
      </c>
      <c r="AE128">
        <f t="shared" si="97"/>
        <v>0</v>
      </c>
      <c r="AF128">
        <f t="shared" si="98"/>
        <v>0</v>
      </c>
      <c r="AG128">
        <f t="shared" si="99"/>
        <v>0</v>
      </c>
      <c r="AH128">
        <f t="shared" si="100"/>
        <v>0</v>
      </c>
      <c r="AI128">
        <f t="shared" si="101"/>
        <v>0</v>
      </c>
      <c r="AJ128">
        <f t="shared" si="102"/>
        <v>0</v>
      </c>
      <c r="AK128">
        <f t="shared" si="103"/>
        <v>0</v>
      </c>
      <c r="AL128">
        <f t="shared" si="104"/>
        <v>0</v>
      </c>
      <c r="AM128">
        <f t="shared" si="105"/>
        <v>0</v>
      </c>
      <c r="AN128">
        <f t="shared" si="106"/>
        <v>0</v>
      </c>
      <c r="AO128">
        <f t="shared" si="107"/>
        <v>0</v>
      </c>
      <c r="AP128">
        <f t="shared" si="108"/>
        <v>0</v>
      </c>
      <c r="AQ128">
        <f t="shared" si="109"/>
        <v>0</v>
      </c>
      <c r="AR128">
        <f t="shared" si="110"/>
        <v>0</v>
      </c>
      <c r="AS128">
        <f t="shared" si="111"/>
        <v>0</v>
      </c>
      <c r="AT128">
        <f t="shared" si="112"/>
        <v>0</v>
      </c>
      <c r="AU128">
        <f t="shared" si="113"/>
        <v>0</v>
      </c>
    </row>
    <row r="129" spans="1:47" ht="22.9" customHeight="1">
      <c r="A129" s="6" t="s">
        <v>171</v>
      </c>
      <c r="B129" s="6" t="s">
        <v>159</v>
      </c>
      <c r="C129" s="7" t="s">
        <v>88</v>
      </c>
      <c r="D129" s="8">
        <v>3</v>
      </c>
      <c r="E129" s="8"/>
      <c r="F129" s="8">
        <f t="shared" si="79"/>
        <v>0</v>
      </c>
      <c r="G129" s="8"/>
      <c r="H129" s="8">
        <f t="shared" si="80"/>
        <v>0</v>
      </c>
      <c r="I129" s="8"/>
      <c r="J129" s="8">
        <f t="shared" si="81"/>
        <v>0</v>
      </c>
      <c r="K129" s="8">
        <f t="shared" si="82"/>
        <v>0</v>
      </c>
      <c r="L129" s="8">
        <f t="shared" si="83"/>
        <v>0</v>
      </c>
      <c r="M129" s="15"/>
      <c r="O129" t="str">
        <f>""</f>
        <v/>
      </c>
      <c r="P129" s="1" t="s">
        <v>86</v>
      </c>
      <c r="Q129">
        <v>1</v>
      </c>
      <c r="R129">
        <f t="shared" si="84"/>
        <v>0</v>
      </c>
      <c r="S129">
        <f t="shared" si="85"/>
        <v>0</v>
      </c>
      <c r="T129">
        <f t="shared" si="86"/>
        <v>0</v>
      </c>
      <c r="U129">
        <f t="shared" si="87"/>
        <v>0</v>
      </c>
      <c r="V129">
        <f t="shared" si="88"/>
        <v>0</v>
      </c>
      <c r="W129">
        <f t="shared" si="89"/>
        <v>0</v>
      </c>
      <c r="X129">
        <f t="shared" si="90"/>
        <v>0</v>
      </c>
      <c r="Y129">
        <f t="shared" si="91"/>
        <v>0</v>
      </c>
      <c r="Z129">
        <f t="shared" si="92"/>
        <v>0</v>
      </c>
      <c r="AA129">
        <f t="shared" si="93"/>
        <v>0</v>
      </c>
      <c r="AB129">
        <f t="shared" si="94"/>
        <v>0</v>
      </c>
      <c r="AC129">
        <f t="shared" si="95"/>
        <v>0</v>
      </c>
      <c r="AD129">
        <f t="shared" si="96"/>
        <v>0</v>
      </c>
      <c r="AE129">
        <f t="shared" si="97"/>
        <v>0</v>
      </c>
      <c r="AF129">
        <f t="shared" si="98"/>
        <v>0</v>
      </c>
      <c r="AG129">
        <f t="shared" si="99"/>
        <v>0</v>
      </c>
      <c r="AH129">
        <f t="shared" si="100"/>
        <v>0</v>
      </c>
      <c r="AI129">
        <f t="shared" si="101"/>
        <v>0</v>
      </c>
      <c r="AJ129">
        <f t="shared" si="102"/>
        <v>0</v>
      </c>
      <c r="AK129">
        <f t="shared" si="103"/>
        <v>0</v>
      </c>
      <c r="AL129">
        <f t="shared" si="104"/>
        <v>0</v>
      </c>
      <c r="AM129">
        <f t="shared" si="105"/>
        <v>0</v>
      </c>
      <c r="AN129">
        <f t="shared" si="106"/>
        <v>0</v>
      </c>
      <c r="AO129">
        <f t="shared" si="107"/>
        <v>0</v>
      </c>
      <c r="AP129">
        <f t="shared" si="108"/>
        <v>0</v>
      </c>
      <c r="AQ129">
        <f t="shared" si="109"/>
        <v>0</v>
      </c>
      <c r="AR129">
        <f t="shared" si="110"/>
        <v>0</v>
      </c>
      <c r="AS129">
        <f t="shared" si="111"/>
        <v>0</v>
      </c>
      <c r="AT129">
        <f t="shared" si="112"/>
        <v>0</v>
      </c>
      <c r="AU129">
        <f t="shared" si="113"/>
        <v>0</v>
      </c>
    </row>
    <row r="130" spans="1:47" ht="22.9" customHeight="1">
      <c r="A130" s="6" t="s">
        <v>172</v>
      </c>
      <c r="B130" s="6" t="s">
        <v>159</v>
      </c>
      <c r="C130" s="7" t="s">
        <v>88</v>
      </c>
      <c r="D130" s="8">
        <v>2</v>
      </c>
      <c r="E130" s="8"/>
      <c r="F130" s="8">
        <f t="shared" si="79"/>
        <v>0</v>
      </c>
      <c r="G130" s="8"/>
      <c r="H130" s="8">
        <f t="shared" si="80"/>
        <v>0</v>
      </c>
      <c r="I130" s="8"/>
      <c r="J130" s="8">
        <f t="shared" si="81"/>
        <v>0</v>
      </c>
      <c r="K130" s="8">
        <f t="shared" si="82"/>
        <v>0</v>
      </c>
      <c r="L130" s="8">
        <f t="shared" si="83"/>
        <v>0</v>
      </c>
      <c r="M130" s="15"/>
      <c r="O130" t="str">
        <f>""</f>
        <v/>
      </c>
      <c r="P130" s="1" t="s">
        <v>86</v>
      </c>
      <c r="Q130">
        <v>1</v>
      </c>
      <c r="R130">
        <f t="shared" si="84"/>
        <v>0</v>
      </c>
      <c r="S130">
        <f t="shared" si="85"/>
        <v>0</v>
      </c>
      <c r="T130">
        <f t="shared" si="86"/>
        <v>0</v>
      </c>
      <c r="U130">
        <f t="shared" si="87"/>
        <v>0</v>
      </c>
      <c r="V130">
        <f t="shared" si="88"/>
        <v>0</v>
      </c>
      <c r="W130">
        <f t="shared" si="89"/>
        <v>0</v>
      </c>
      <c r="X130">
        <f t="shared" si="90"/>
        <v>0</v>
      </c>
      <c r="Y130">
        <f t="shared" si="91"/>
        <v>0</v>
      </c>
      <c r="Z130">
        <f t="shared" si="92"/>
        <v>0</v>
      </c>
      <c r="AA130">
        <f t="shared" si="93"/>
        <v>0</v>
      </c>
      <c r="AB130">
        <f t="shared" si="94"/>
        <v>0</v>
      </c>
      <c r="AC130">
        <f t="shared" si="95"/>
        <v>0</v>
      </c>
      <c r="AD130">
        <f t="shared" si="96"/>
        <v>0</v>
      </c>
      <c r="AE130">
        <f t="shared" si="97"/>
        <v>0</v>
      </c>
      <c r="AF130">
        <f t="shared" si="98"/>
        <v>0</v>
      </c>
      <c r="AG130">
        <f t="shared" si="99"/>
        <v>0</v>
      </c>
      <c r="AH130">
        <f t="shared" si="100"/>
        <v>0</v>
      </c>
      <c r="AI130">
        <f t="shared" si="101"/>
        <v>0</v>
      </c>
      <c r="AJ130">
        <f t="shared" si="102"/>
        <v>0</v>
      </c>
      <c r="AK130">
        <f t="shared" si="103"/>
        <v>0</v>
      </c>
      <c r="AL130">
        <f t="shared" si="104"/>
        <v>0</v>
      </c>
      <c r="AM130">
        <f t="shared" si="105"/>
        <v>0</v>
      </c>
      <c r="AN130">
        <f t="shared" si="106"/>
        <v>0</v>
      </c>
      <c r="AO130">
        <f t="shared" si="107"/>
        <v>0</v>
      </c>
      <c r="AP130">
        <f t="shared" si="108"/>
        <v>0</v>
      </c>
      <c r="AQ130">
        <f t="shared" si="109"/>
        <v>0</v>
      </c>
      <c r="AR130">
        <f t="shared" si="110"/>
        <v>0</v>
      </c>
      <c r="AS130">
        <f t="shared" si="111"/>
        <v>0</v>
      </c>
      <c r="AT130">
        <f t="shared" si="112"/>
        <v>0</v>
      </c>
      <c r="AU130">
        <f t="shared" si="113"/>
        <v>0</v>
      </c>
    </row>
    <row r="131" spans="1:47" ht="22.9" customHeight="1">
      <c r="A131" s="6" t="s">
        <v>173</v>
      </c>
      <c r="B131" s="6" t="s">
        <v>159</v>
      </c>
      <c r="C131" s="7" t="s">
        <v>88</v>
      </c>
      <c r="D131" s="8">
        <v>3</v>
      </c>
      <c r="E131" s="8"/>
      <c r="F131" s="8">
        <f t="shared" si="79"/>
        <v>0</v>
      </c>
      <c r="G131" s="8"/>
      <c r="H131" s="8">
        <f t="shared" si="80"/>
        <v>0</v>
      </c>
      <c r="I131" s="8"/>
      <c r="J131" s="8">
        <f t="shared" si="81"/>
        <v>0</v>
      </c>
      <c r="K131" s="8">
        <f t="shared" si="82"/>
        <v>0</v>
      </c>
      <c r="L131" s="8">
        <f t="shared" si="83"/>
        <v>0</v>
      </c>
      <c r="M131" s="15"/>
      <c r="O131" t="str">
        <f>""</f>
        <v/>
      </c>
      <c r="P131" s="1" t="s">
        <v>86</v>
      </c>
      <c r="Q131">
        <v>1</v>
      </c>
      <c r="R131">
        <f t="shared" si="84"/>
        <v>0</v>
      </c>
      <c r="S131">
        <f t="shared" si="85"/>
        <v>0</v>
      </c>
      <c r="T131">
        <f t="shared" si="86"/>
        <v>0</v>
      </c>
      <c r="U131">
        <f t="shared" si="87"/>
        <v>0</v>
      </c>
      <c r="V131">
        <f t="shared" si="88"/>
        <v>0</v>
      </c>
      <c r="W131">
        <f t="shared" si="89"/>
        <v>0</v>
      </c>
      <c r="X131">
        <f t="shared" si="90"/>
        <v>0</v>
      </c>
      <c r="Y131">
        <f t="shared" si="91"/>
        <v>0</v>
      </c>
      <c r="Z131">
        <f t="shared" si="92"/>
        <v>0</v>
      </c>
      <c r="AA131">
        <f t="shared" si="93"/>
        <v>0</v>
      </c>
      <c r="AB131">
        <f t="shared" si="94"/>
        <v>0</v>
      </c>
      <c r="AC131">
        <f t="shared" si="95"/>
        <v>0</v>
      </c>
      <c r="AD131">
        <f t="shared" si="96"/>
        <v>0</v>
      </c>
      <c r="AE131">
        <f t="shared" si="97"/>
        <v>0</v>
      </c>
      <c r="AF131">
        <f t="shared" si="98"/>
        <v>0</v>
      </c>
      <c r="AG131">
        <f t="shared" si="99"/>
        <v>0</v>
      </c>
      <c r="AH131">
        <f t="shared" si="100"/>
        <v>0</v>
      </c>
      <c r="AI131">
        <f t="shared" si="101"/>
        <v>0</v>
      </c>
      <c r="AJ131">
        <f t="shared" si="102"/>
        <v>0</v>
      </c>
      <c r="AK131">
        <f t="shared" si="103"/>
        <v>0</v>
      </c>
      <c r="AL131">
        <f t="shared" si="104"/>
        <v>0</v>
      </c>
      <c r="AM131">
        <f t="shared" si="105"/>
        <v>0</v>
      </c>
      <c r="AN131">
        <f t="shared" si="106"/>
        <v>0</v>
      </c>
      <c r="AO131">
        <f t="shared" si="107"/>
        <v>0</v>
      </c>
      <c r="AP131">
        <f t="shared" si="108"/>
        <v>0</v>
      </c>
      <c r="AQ131">
        <f t="shared" si="109"/>
        <v>0</v>
      </c>
      <c r="AR131">
        <f t="shared" si="110"/>
        <v>0</v>
      </c>
      <c r="AS131">
        <f t="shared" si="111"/>
        <v>0</v>
      </c>
      <c r="AT131">
        <f t="shared" si="112"/>
        <v>0</v>
      </c>
      <c r="AU131">
        <f t="shared" si="113"/>
        <v>0</v>
      </c>
    </row>
    <row r="132" spans="1:47" ht="22.9" customHeight="1">
      <c r="A132" s="6" t="s">
        <v>174</v>
      </c>
      <c r="B132" s="6" t="s">
        <v>159</v>
      </c>
      <c r="C132" s="7" t="s">
        <v>88</v>
      </c>
      <c r="D132" s="8">
        <v>1</v>
      </c>
      <c r="E132" s="8"/>
      <c r="F132" s="8">
        <f t="shared" si="79"/>
        <v>0</v>
      </c>
      <c r="G132" s="8"/>
      <c r="H132" s="8">
        <f t="shared" si="80"/>
        <v>0</v>
      </c>
      <c r="I132" s="8"/>
      <c r="J132" s="8">
        <f t="shared" si="81"/>
        <v>0</v>
      </c>
      <c r="K132" s="8">
        <f t="shared" si="82"/>
        <v>0</v>
      </c>
      <c r="L132" s="8">
        <f t="shared" si="83"/>
        <v>0</v>
      </c>
      <c r="M132" s="15"/>
      <c r="O132" t="str">
        <f>""</f>
        <v/>
      </c>
      <c r="P132" s="1" t="s">
        <v>86</v>
      </c>
      <c r="Q132">
        <v>1</v>
      </c>
      <c r="R132">
        <f t="shared" si="84"/>
        <v>0</v>
      </c>
      <c r="S132">
        <f t="shared" si="85"/>
        <v>0</v>
      </c>
      <c r="T132">
        <f t="shared" si="86"/>
        <v>0</v>
      </c>
      <c r="U132">
        <f t="shared" si="87"/>
        <v>0</v>
      </c>
      <c r="V132">
        <f t="shared" si="88"/>
        <v>0</v>
      </c>
      <c r="W132">
        <f t="shared" si="89"/>
        <v>0</v>
      </c>
      <c r="X132">
        <f t="shared" si="90"/>
        <v>0</v>
      </c>
      <c r="Y132">
        <f t="shared" si="91"/>
        <v>0</v>
      </c>
      <c r="Z132">
        <f t="shared" si="92"/>
        <v>0</v>
      </c>
      <c r="AA132">
        <f t="shared" si="93"/>
        <v>0</v>
      </c>
      <c r="AB132">
        <f t="shared" si="94"/>
        <v>0</v>
      </c>
      <c r="AC132">
        <f t="shared" si="95"/>
        <v>0</v>
      </c>
      <c r="AD132">
        <f t="shared" si="96"/>
        <v>0</v>
      </c>
      <c r="AE132">
        <f t="shared" si="97"/>
        <v>0</v>
      </c>
      <c r="AF132">
        <f t="shared" si="98"/>
        <v>0</v>
      </c>
      <c r="AG132">
        <f t="shared" si="99"/>
        <v>0</v>
      </c>
      <c r="AH132">
        <f t="shared" si="100"/>
        <v>0</v>
      </c>
      <c r="AI132">
        <f t="shared" si="101"/>
        <v>0</v>
      </c>
      <c r="AJ132">
        <f t="shared" si="102"/>
        <v>0</v>
      </c>
      <c r="AK132">
        <f t="shared" si="103"/>
        <v>0</v>
      </c>
      <c r="AL132">
        <f t="shared" si="104"/>
        <v>0</v>
      </c>
      <c r="AM132">
        <f t="shared" si="105"/>
        <v>0</v>
      </c>
      <c r="AN132">
        <f t="shared" si="106"/>
        <v>0</v>
      </c>
      <c r="AO132">
        <f t="shared" si="107"/>
        <v>0</v>
      </c>
      <c r="AP132">
        <f t="shared" si="108"/>
        <v>0</v>
      </c>
      <c r="AQ132">
        <f t="shared" si="109"/>
        <v>0</v>
      </c>
      <c r="AR132">
        <f t="shared" si="110"/>
        <v>0</v>
      </c>
      <c r="AS132">
        <f t="shared" si="111"/>
        <v>0</v>
      </c>
      <c r="AT132">
        <f t="shared" si="112"/>
        <v>0</v>
      </c>
      <c r="AU132">
        <f t="shared" si="113"/>
        <v>0</v>
      </c>
    </row>
    <row r="133" spans="1:47" ht="22.9" customHeight="1">
      <c r="A133" s="6" t="s">
        <v>175</v>
      </c>
      <c r="B133" s="6" t="s">
        <v>159</v>
      </c>
      <c r="C133" s="7" t="s">
        <v>88</v>
      </c>
      <c r="D133" s="8">
        <v>3</v>
      </c>
      <c r="E133" s="8"/>
      <c r="F133" s="8">
        <f t="shared" si="79"/>
        <v>0</v>
      </c>
      <c r="G133" s="8"/>
      <c r="H133" s="8">
        <f t="shared" si="80"/>
        <v>0</v>
      </c>
      <c r="I133" s="8"/>
      <c r="J133" s="8">
        <f t="shared" si="81"/>
        <v>0</v>
      </c>
      <c r="K133" s="8">
        <f t="shared" si="82"/>
        <v>0</v>
      </c>
      <c r="L133" s="8">
        <f t="shared" si="83"/>
        <v>0</v>
      </c>
      <c r="M133" s="15"/>
      <c r="O133" t="str">
        <f>""</f>
        <v/>
      </c>
      <c r="P133" s="1" t="s">
        <v>86</v>
      </c>
      <c r="Q133">
        <v>1</v>
      </c>
      <c r="R133">
        <f t="shared" si="84"/>
        <v>0</v>
      </c>
      <c r="S133">
        <f t="shared" si="85"/>
        <v>0</v>
      </c>
      <c r="T133">
        <f t="shared" si="86"/>
        <v>0</v>
      </c>
      <c r="U133">
        <f t="shared" si="87"/>
        <v>0</v>
      </c>
      <c r="V133">
        <f t="shared" si="88"/>
        <v>0</v>
      </c>
      <c r="W133">
        <f t="shared" si="89"/>
        <v>0</v>
      </c>
      <c r="X133">
        <f t="shared" si="90"/>
        <v>0</v>
      </c>
      <c r="Y133">
        <f t="shared" si="91"/>
        <v>0</v>
      </c>
      <c r="Z133">
        <f t="shared" si="92"/>
        <v>0</v>
      </c>
      <c r="AA133">
        <f t="shared" si="93"/>
        <v>0</v>
      </c>
      <c r="AB133">
        <f t="shared" si="94"/>
        <v>0</v>
      </c>
      <c r="AC133">
        <f t="shared" si="95"/>
        <v>0</v>
      </c>
      <c r="AD133">
        <f t="shared" si="96"/>
        <v>0</v>
      </c>
      <c r="AE133">
        <f t="shared" si="97"/>
        <v>0</v>
      </c>
      <c r="AF133">
        <f t="shared" si="98"/>
        <v>0</v>
      </c>
      <c r="AG133">
        <f t="shared" si="99"/>
        <v>0</v>
      </c>
      <c r="AH133">
        <f t="shared" si="100"/>
        <v>0</v>
      </c>
      <c r="AI133">
        <f t="shared" si="101"/>
        <v>0</v>
      </c>
      <c r="AJ133">
        <f t="shared" si="102"/>
        <v>0</v>
      </c>
      <c r="AK133">
        <f t="shared" si="103"/>
        <v>0</v>
      </c>
      <c r="AL133">
        <f t="shared" si="104"/>
        <v>0</v>
      </c>
      <c r="AM133">
        <f t="shared" si="105"/>
        <v>0</v>
      </c>
      <c r="AN133">
        <f t="shared" si="106"/>
        <v>0</v>
      </c>
      <c r="AO133">
        <f t="shared" si="107"/>
        <v>0</v>
      </c>
      <c r="AP133">
        <f t="shared" si="108"/>
        <v>0</v>
      </c>
      <c r="AQ133">
        <f t="shared" si="109"/>
        <v>0</v>
      </c>
      <c r="AR133">
        <f t="shared" si="110"/>
        <v>0</v>
      </c>
      <c r="AS133">
        <f t="shared" si="111"/>
        <v>0</v>
      </c>
      <c r="AT133">
        <f t="shared" si="112"/>
        <v>0</v>
      </c>
      <c r="AU133">
        <f t="shared" si="113"/>
        <v>0</v>
      </c>
    </row>
    <row r="134" spans="1:47" ht="22.9" customHeight="1">
      <c r="A134" s="6" t="s">
        <v>176</v>
      </c>
      <c r="B134" s="6" t="s">
        <v>159</v>
      </c>
      <c r="C134" s="7" t="s">
        <v>88</v>
      </c>
      <c r="D134" s="8">
        <v>3</v>
      </c>
      <c r="E134" s="8"/>
      <c r="F134" s="8">
        <f t="shared" si="79"/>
        <v>0</v>
      </c>
      <c r="G134" s="8"/>
      <c r="H134" s="8">
        <f t="shared" si="80"/>
        <v>0</v>
      </c>
      <c r="I134" s="8"/>
      <c r="J134" s="8">
        <f t="shared" si="81"/>
        <v>0</v>
      </c>
      <c r="K134" s="8">
        <f t="shared" si="82"/>
        <v>0</v>
      </c>
      <c r="L134" s="8">
        <f t="shared" si="83"/>
        <v>0</v>
      </c>
      <c r="M134" s="15"/>
      <c r="O134" t="str">
        <f>""</f>
        <v/>
      </c>
      <c r="P134" s="1" t="s">
        <v>86</v>
      </c>
      <c r="Q134">
        <v>1</v>
      </c>
      <c r="R134">
        <f t="shared" si="84"/>
        <v>0</v>
      </c>
      <c r="S134">
        <f t="shared" si="85"/>
        <v>0</v>
      </c>
      <c r="T134">
        <f t="shared" si="86"/>
        <v>0</v>
      </c>
      <c r="U134">
        <f t="shared" si="87"/>
        <v>0</v>
      </c>
      <c r="V134">
        <f t="shared" si="88"/>
        <v>0</v>
      </c>
      <c r="W134">
        <f t="shared" si="89"/>
        <v>0</v>
      </c>
      <c r="X134">
        <f t="shared" si="90"/>
        <v>0</v>
      </c>
      <c r="Y134">
        <f t="shared" si="91"/>
        <v>0</v>
      </c>
      <c r="Z134">
        <f t="shared" si="92"/>
        <v>0</v>
      </c>
      <c r="AA134">
        <f t="shared" si="93"/>
        <v>0</v>
      </c>
      <c r="AB134">
        <f t="shared" si="94"/>
        <v>0</v>
      </c>
      <c r="AC134">
        <f t="shared" si="95"/>
        <v>0</v>
      </c>
      <c r="AD134">
        <f t="shared" si="96"/>
        <v>0</v>
      </c>
      <c r="AE134">
        <f t="shared" si="97"/>
        <v>0</v>
      </c>
      <c r="AF134">
        <f t="shared" si="98"/>
        <v>0</v>
      </c>
      <c r="AG134">
        <f t="shared" si="99"/>
        <v>0</v>
      </c>
      <c r="AH134">
        <f t="shared" si="100"/>
        <v>0</v>
      </c>
      <c r="AI134">
        <f t="shared" si="101"/>
        <v>0</v>
      </c>
      <c r="AJ134">
        <f t="shared" si="102"/>
        <v>0</v>
      </c>
      <c r="AK134">
        <f t="shared" si="103"/>
        <v>0</v>
      </c>
      <c r="AL134">
        <f t="shared" si="104"/>
        <v>0</v>
      </c>
      <c r="AM134">
        <f t="shared" si="105"/>
        <v>0</v>
      </c>
      <c r="AN134">
        <f t="shared" si="106"/>
        <v>0</v>
      </c>
      <c r="AO134">
        <f t="shared" si="107"/>
        <v>0</v>
      </c>
      <c r="AP134">
        <f t="shared" si="108"/>
        <v>0</v>
      </c>
      <c r="AQ134">
        <f t="shared" si="109"/>
        <v>0</v>
      </c>
      <c r="AR134">
        <f t="shared" si="110"/>
        <v>0</v>
      </c>
      <c r="AS134">
        <f t="shared" si="111"/>
        <v>0</v>
      </c>
      <c r="AT134">
        <f t="shared" si="112"/>
        <v>0</v>
      </c>
      <c r="AU134">
        <f t="shared" si="113"/>
        <v>0</v>
      </c>
    </row>
    <row r="135" spans="1:47" ht="22.9" customHeight="1">
      <c r="A135" s="6" t="s">
        <v>177</v>
      </c>
      <c r="B135" s="6" t="s">
        <v>159</v>
      </c>
      <c r="C135" s="7" t="s">
        <v>88</v>
      </c>
      <c r="D135" s="8">
        <v>1</v>
      </c>
      <c r="E135" s="8"/>
      <c r="F135" s="8">
        <f t="shared" si="79"/>
        <v>0</v>
      </c>
      <c r="G135" s="8"/>
      <c r="H135" s="8">
        <f t="shared" si="80"/>
        <v>0</v>
      </c>
      <c r="I135" s="8"/>
      <c r="J135" s="8">
        <f t="shared" si="81"/>
        <v>0</v>
      </c>
      <c r="K135" s="8">
        <f t="shared" si="82"/>
        <v>0</v>
      </c>
      <c r="L135" s="8">
        <f t="shared" si="83"/>
        <v>0</v>
      </c>
      <c r="M135" s="15"/>
      <c r="O135" t="str">
        <f>""</f>
        <v/>
      </c>
      <c r="P135" s="1" t="s">
        <v>86</v>
      </c>
      <c r="Q135">
        <v>1</v>
      </c>
      <c r="R135">
        <f t="shared" si="84"/>
        <v>0</v>
      </c>
      <c r="S135">
        <f t="shared" si="85"/>
        <v>0</v>
      </c>
      <c r="T135">
        <f t="shared" si="86"/>
        <v>0</v>
      </c>
      <c r="U135">
        <f t="shared" si="87"/>
        <v>0</v>
      </c>
      <c r="V135">
        <f t="shared" si="88"/>
        <v>0</v>
      </c>
      <c r="W135">
        <f t="shared" si="89"/>
        <v>0</v>
      </c>
      <c r="X135">
        <f t="shared" si="90"/>
        <v>0</v>
      </c>
      <c r="Y135">
        <f t="shared" si="91"/>
        <v>0</v>
      </c>
      <c r="Z135">
        <f t="shared" si="92"/>
        <v>0</v>
      </c>
      <c r="AA135">
        <f t="shared" si="93"/>
        <v>0</v>
      </c>
      <c r="AB135">
        <f t="shared" si="94"/>
        <v>0</v>
      </c>
      <c r="AC135">
        <f t="shared" si="95"/>
        <v>0</v>
      </c>
      <c r="AD135">
        <f t="shared" si="96"/>
        <v>0</v>
      </c>
      <c r="AE135">
        <f t="shared" si="97"/>
        <v>0</v>
      </c>
      <c r="AF135">
        <f t="shared" si="98"/>
        <v>0</v>
      </c>
      <c r="AG135">
        <f t="shared" si="99"/>
        <v>0</v>
      </c>
      <c r="AH135">
        <f t="shared" si="100"/>
        <v>0</v>
      </c>
      <c r="AI135">
        <f t="shared" si="101"/>
        <v>0</v>
      </c>
      <c r="AJ135">
        <f t="shared" si="102"/>
        <v>0</v>
      </c>
      <c r="AK135">
        <f t="shared" si="103"/>
        <v>0</v>
      </c>
      <c r="AL135">
        <f t="shared" si="104"/>
        <v>0</v>
      </c>
      <c r="AM135">
        <f t="shared" si="105"/>
        <v>0</v>
      </c>
      <c r="AN135">
        <f t="shared" si="106"/>
        <v>0</v>
      </c>
      <c r="AO135">
        <f t="shared" si="107"/>
        <v>0</v>
      </c>
      <c r="AP135">
        <f t="shared" si="108"/>
        <v>0</v>
      </c>
      <c r="AQ135">
        <f t="shared" si="109"/>
        <v>0</v>
      </c>
      <c r="AR135">
        <f t="shared" si="110"/>
        <v>0</v>
      </c>
      <c r="AS135">
        <f t="shared" si="111"/>
        <v>0</v>
      </c>
      <c r="AT135">
        <f t="shared" si="112"/>
        <v>0</v>
      </c>
      <c r="AU135">
        <f t="shared" si="113"/>
        <v>0</v>
      </c>
    </row>
    <row r="136" spans="1:47" ht="22.9" customHeight="1">
      <c r="A136" s="6" t="s">
        <v>178</v>
      </c>
      <c r="B136" s="6" t="s">
        <v>159</v>
      </c>
      <c r="C136" s="7" t="s">
        <v>88</v>
      </c>
      <c r="D136" s="8">
        <v>1</v>
      </c>
      <c r="E136" s="8"/>
      <c r="F136" s="8">
        <f t="shared" si="79"/>
        <v>0</v>
      </c>
      <c r="G136" s="8"/>
      <c r="H136" s="8">
        <f t="shared" si="80"/>
        <v>0</v>
      </c>
      <c r="I136" s="8"/>
      <c r="J136" s="8">
        <f t="shared" si="81"/>
        <v>0</v>
      </c>
      <c r="K136" s="8">
        <f t="shared" si="82"/>
        <v>0</v>
      </c>
      <c r="L136" s="8">
        <f t="shared" si="83"/>
        <v>0</v>
      </c>
      <c r="M136" s="15"/>
      <c r="O136" t="str">
        <f>""</f>
        <v/>
      </c>
      <c r="P136" s="1" t="s">
        <v>86</v>
      </c>
      <c r="Q136">
        <v>1</v>
      </c>
      <c r="R136">
        <f t="shared" si="84"/>
        <v>0</v>
      </c>
      <c r="S136">
        <f t="shared" si="85"/>
        <v>0</v>
      </c>
      <c r="T136">
        <f t="shared" si="86"/>
        <v>0</v>
      </c>
      <c r="U136">
        <f t="shared" si="87"/>
        <v>0</v>
      </c>
      <c r="V136">
        <f t="shared" si="88"/>
        <v>0</v>
      </c>
      <c r="W136">
        <f t="shared" si="89"/>
        <v>0</v>
      </c>
      <c r="X136">
        <f t="shared" si="90"/>
        <v>0</v>
      </c>
      <c r="Y136">
        <f t="shared" si="91"/>
        <v>0</v>
      </c>
      <c r="Z136">
        <f t="shared" si="92"/>
        <v>0</v>
      </c>
      <c r="AA136">
        <f t="shared" si="93"/>
        <v>0</v>
      </c>
      <c r="AB136">
        <f t="shared" si="94"/>
        <v>0</v>
      </c>
      <c r="AC136">
        <f t="shared" si="95"/>
        <v>0</v>
      </c>
      <c r="AD136">
        <f t="shared" si="96"/>
        <v>0</v>
      </c>
      <c r="AE136">
        <f t="shared" si="97"/>
        <v>0</v>
      </c>
      <c r="AF136">
        <f t="shared" si="98"/>
        <v>0</v>
      </c>
      <c r="AG136">
        <f t="shared" si="99"/>
        <v>0</v>
      </c>
      <c r="AH136">
        <f t="shared" si="100"/>
        <v>0</v>
      </c>
      <c r="AI136">
        <f t="shared" si="101"/>
        <v>0</v>
      </c>
      <c r="AJ136">
        <f t="shared" si="102"/>
        <v>0</v>
      </c>
      <c r="AK136">
        <f t="shared" si="103"/>
        <v>0</v>
      </c>
      <c r="AL136">
        <f t="shared" si="104"/>
        <v>0</v>
      </c>
      <c r="AM136">
        <f t="shared" si="105"/>
        <v>0</v>
      </c>
      <c r="AN136">
        <f t="shared" si="106"/>
        <v>0</v>
      </c>
      <c r="AO136">
        <f t="shared" si="107"/>
        <v>0</v>
      </c>
      <c r="AP136">
        <f t="shared" si="108"/>
        <v>0</v>
      </c>
      <c r="AQ136">
        <f t="shared" si="109"/>
        <v>0</v>
      </c>
      <c r="AR136">
        <f t="shared" si="110"/>
        <v>0</v>
      </c>
      <c r="AS136">
        <f t="shared" si="111"/>
        <v>0</v>
      </c>
      <c r="AT136">
        <f t="shared" si="112"/>
        <v>0</v>
      </c>
      <c r="AU136">
        <f t="shared" si="113"/>
        <v>0</v>
      </c>
    </row>
    <row r="137" spans="1:47" ht="22.9" customHeight="1">
      <c r="A137" s="6" t="s">
        <v>179</v>
      </c>
      <c r="B137" s="6" t="s">
        <v>159</v>
      </c>
      <c r="C137" s="7" t="s">
        <v>88</v>
      </c>
      <c r="D137" s="8">
        <v>1</v>
      </c>
      <c r="E137" s="8"/>
      <c r="F137" s="8">
        <f t="shared" si="79"/>
        <v>0</v>
      </c>
      <c r="G137" s="8"/>
      <c r="H137" s="8">
        <f t="shared" si="80"/>
        <v>0</v>
      </c>
      <c r="I137" s="8"/>
      <c r="J137" s="8">
        <f t="shared" si="81"/>
        <v>0</v>
      </c>
      <c r="K137" s="8">
        <f t="shared" si="82"/>
        <v>0</v>
      </c>
      <c r="L137" s="8">
        <f t="shared" si="83"/>
        <v>0</v>
      </c>
      <c r="M137" s="15"/>
      <c r="O137" t="str">
        <f>""</f>
        <v/>
      </c>
      <c r="P137" s="1" t="s">
        <v>86</v>
      </c>
      <c r="Q137">
        <v>1</v>
      </c>
      <c r="R137">
        <f t="shared" si="84"/>
        <v>0</v>
      </c>
      <c r="S137">
        <f t="shared" si="85"/>
        <v>0</v>
      </c>
      <c r="T137">
        <f t="shared" si="86"/>
        <v>0</v>
      </c>
      <c r="U137">
        <f t="shared" si="87"/>
        <v>0</v>
      </c>
      <c r="V137">
        <f t="shared" si="88"/>
        <v>0</v>
      </c>
      <c r="W137">
        <f t="shared" si="89"/>
        <v>0</v>
      </c>
      <c r="X137">
        <f t="shared" si="90"/>
        <v>0</v>
      </c>
      <c r="Y137">
        <f t="shared" si="91"/>
        <v>0</v>
      </c>
      <c r="Z137">
        <f t="shared" si="92"/>
        <v>0</v>
      </c>
      <c r="AA137">
        <f t="shared" si="93"/>
        <v>0</v>
      </c>
      <c r="AB137">
        <f t="shared" si="94"/>
        <v>0</v>
      </c>
      <c r="AC137">
        <f t="shared" si="95"/>
        <v>0</v>
      </c>
      <c r="AD137">
        <f t="shared" si="96"/>
        <v>0</v>
      </c>
      <c r="AE137">
        <f t="shared" si="97"/>
        <v>0</v>
      </c>
      <c r="AF137">
        <f t="shared" si="98"/>
        <v>0</v>
      </c>
      <c r="AG137">
        <f t="shared" si="99"/>
        <v>0</v>
      </c>
      <c r="AH137">
        <f t="shared" si="100"/>
        <v>0</v>
      </c>
      <c r="AI137">
        <f t="shared" si="101"/>
        <v>0</v>
      </c>
      <c r="AJ137">
        <f t="shared" si="102"/>
        <v>0</v>
      </c>
      <c r="AK137">
        <f t="shared" si="103"/>
        <v>0</v>
      </c>
      <c r="AL137">
        <f t="shared" si="104"/>
        <v>0</v>
      </c>
      <c r="AM137">
        <f t="shared" si="105"/>
        <v>0</v>
      </c>
      <c r="AN137">
        <f t="shared" si="106"/>
        <v>0</v>
      </c>
      <c r="AO137">
        <f t="shared" si="107"/>
        <v>0</v>
      </c>
      <c r="AP137">
        <f t="shared" si="108"/>
        <v>0</v>
      </c>
      <c r="AQ137">
        <f t="shared" si="109"/>
        <v>0</v>
      </c>
      <c r="AR137">
        <f t="shared" si="110"/>
        <v>0</v>
      </c>
      <c r="AS137">
        <f t="shared" si="111"/>
        <v>0</v>
      </c>
      <c r="AT137">
        <f t="shared" si="112"/>
        <v>0</v>
      </c>
      <c r="AU137">
        <f t="shared" si="113"/>
        <v>0</v>
      </c>
    </row>
    <row r="138" spans="1:47" ht="22.9" customHeight="1">
      <c r="A138" s="9"/>
      <c r="B138" s="9"/>
      <c r="C138" s="14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1:47" ht="22.9" customHeight="1">
      <c r="A139" s="9"/>
      <c r="B139" s="9"/>
      <c r="C139" s="14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spans="1:47" ht="22.9" customHeight="1">
      <c r="A140" s="9"/>
      <c r="B140" s="9"/>
      <c r="C140" s="14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1:47" ht="22.9" customHeight="1">
      <c r="A141" s="9"/>
      <c r="B141" s="9"/>
      <c r="C141" s="14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1:47" ht="22.9" customHeight="1">
      <c r="A142" s="9"/>
      <c r="B142" s="9"/>
      <c r="C142" s="14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1:47" ht="22.9" customHeight="1">
      <c r="A143" s="9"/>
      <c r="B143" s="9"/>
      <c r="C143" s="14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1:47" ht="22.9" customHeight="1">
      <c r="A144" s="9"/>
      <c r="B144" s="9"/>
      <c r="C144" s="14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1:51" ht="22.9" customHeight="1">
      <c r="A145" s="9"/>
      <c r="B145" s="9"/>
      <c r="C145" s="14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1:51" ht="22.9" customHeight="1">
      <c r="A146" s="9"/>
      <c r="B146" s="9"/>
      <c r="C146" s="14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1:51" ht="22.9" customHeight="1">
      <c r="A147" s="9"/>
      <c r="B147" s="9"/>
      <c r="C147" s="14"/>
      <c r="D147" s="8"/>
      <c r="E147" s="8"/>
      <c r="F147" s="8"/>
      <c r="G147" s="8"/>
      <c r="H147" s="8"/>
      <c r="I147" s="8"/>
      <c r="J147" s="8"/>
      <c r="K147" s="8"/>
      <c r="L147" s="8"/>
      <c r="M147" s="8"/>
    </row>
    <row r="148" spans="1:51" ht="22.9" customHeight="1">
      <c r="A148" s="10" t="s">
        <v>87</v>
      </c>
      <c r="B148" s="11"/>
      <c r="C148" s="12"/>
      <c r="D148" s="13"/>
      <c r="E148" s="13"/>
      <c r="F148" s="13">
        <f>ROUNDDOWN(SUMIF(Q118:Q147, "1", F118:F147), 0)</f>
        <v>0</v>
      </c>
      <c r="G148" s="13"/>
      <c r="H148" s="13">
        <f>ROUNDDOWN(SUMIF(Q118:Q147, "1", H118:H147), 0)</f>
        <v>0</v>
      </c>
      <c r="I148" s="13"/>
      <c r="J148" s="13">
        <f>ROUNDDOWN(SUMIF(Q118:Q147, "1", J118:J147), 0)</f>
        <v>0</v>
      </c>
      <c r="K148" s="13"/>
      <c r="L148" s="13">
        <f>F148+H148+J148</f>
        <v>0</v>
      </c>
      <c r="M148" s="13"/>
      <c r="R148">
        <f t="shared" ref="R148:AY148" si="114">ROUNDDOWN(SUM(R118:R137), 0)</f>
        <v>0</v>
      </c>
      <c r="S148">
        <f t="shared" si="114"/>
        <v>0</v>
      </c>
      <c r="T148">
        <f t="shared" si="114"/>
        <v>0</v>
      </c>
      <c r="U148">
        <f t="shared" si="114"/>
        <v>0</v>
      </c>
      <c r="V148">
        <f t="shared" si="114"/>
        <v>0</v>
      </c>
      <c r="W148">
        <f t="shared" si="114"/>
        <v>0</v>
      </c>
      <c r="X148">
        <f t="shared" si="114"/>
        <v>0</v>
      </c>
      <c r="Y148">
        <f t="shared" si="114"/>
        <v>0</v>
      </c>
      <c r="Z148">
        <f t="shared" si="114"/>
        <v>0</v>
      </c>
      <c r="AA148">
        <f t="shared" si="114"/>
        <v>0</v>
      </c>
      <c r="AB148">
        <f t="shared" si="114"/>
        <v>0</v>
      </c>
      <c r="AC148">
        <f t="shared" si="114"/>
        <v>0</v>
      </c>
      <c r="AD148">
        <f t="shared" si="114"/>
        <v>0</v>
      </c>
      <c r="AE148">
        <f t="shared" si="114"/>
        <v>0</v>
      </c>
      <c r="AF148">
        <f t="shared" si="114"/>
        <v>0</v>
      </c>
      <c r="AG148">
        <f t="shared" si="114"/>
        <v>0</v>
      </c>
      <c r="AH148">
        <f t="shared" si="114"/>
        <v>0</v>
      </c>
      <c r="AI148">
        <f t="shared" si="114"/>
        <v>0</v>
      </c>
      <c r="AJ148">
        <f t="shared" si="114"/>
        <v>0</v>
      </c>
      <c r="AK148">
        <f t="shared" si="114"/>
        <v>0</v>
      </c>
      <c r="AL148">
        <f t="shared" si="114"/>
        <v>0</v>
      </c>
      <c r="AM148">
        <f t="shared" si="114"/>
        <v>0</v>
      </c>
      <c r="AN148">
        <f t="shared" si="114"/>
        <v>0</v>
      </c>
      <c r="AO148">
        <f t="shared" si="114"/>
        <v>0</v>
      </c>
      <c r="AP148">
        <f t="shared" si="114"/>
        <v>0</v>
      </c>
      <c r="AQ148">
        <f t="shared" si="114"/>
        <v>0</v>
      </c>
      <c r="AR148">
        <f t="shared" si="114"/>
        <v>0</v>
      </c>
      <c r="AS148">
        <f t="shared" si="114"/>
        <v>0</v>
      </c>
      <c r="AT148">
        <f t="shared" si="114"/>
        <v>0</v>
      </c>
      <c r="AU148">
        <f t="shared" si="114"/>
        <v>0</v>
      </c>
      <c r="AV148">
        <f t="shared" si="114"/>
        <v>0</v>
      </c>
      <c r="AW148">
        <f t="shared" si="114"/>
        <v>0</v>
      </c>
      <c r="AX148">
        <f t="shared" si="114"/>
        <v>0</v>
      </c>
      <c r="AY148">
        <f t="shared" si="114"/>
        <v>0</v>
      </c>
    </row>
    <row r="149" spans="1:51" ht="22.9" customHeight="1">
      <c r="A149" s="106" t="s">
        <v>300</v>
      </c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</row>
    <row r="150" spans="1:51" ht="22.9" customHeight="1">
      <c r="A150" s="6" t="s">
        <v>180</v>
      </c>
      <c r="B150" s="6" t="s">
        <v>386</v>
      </c>
      <c r="C150" s="7" t="s">
        <v>14</v>
      </c>
      <c r="D150" s="8">
        <v>25.03</v>
      </c>
      <c r="E150" s="8"/>
      <c r="F150" s="8">
        <f>ROUNDDOWN(D150*E150, 0)</f>
        <v>0</v>
      </c>
      <c r="G150" s="8"/>
      <c r="H150" s="8">
        <f>ROUNDDOWN(D150*G150, 0)</f>
        <v>0</v>
      </c>
      <c r="I150" s="8"/>
      <c r="J150" s="8">
        <f>ROUNDDOWN(D150*I150, 0)</f>
        <v>0</v>
      </c>
      <c r="K150" s="8">
        <f>E150+G150+I150</f>
        <v>0</v>
      </c>
      <c r="L150" s="8">
        <f>F150+H150+J150</f>
        <v>0</v>
      </c>
      <c r="M150" s="15"/>
      <c r="O150" t="str">
        <f>""</f>
        <v/>
      </c>
      <c r="P150" s="1" t="s">
        <v>86</v>
      </c>
      <c r="Q150">
        <v>1</v>
      </c>
      <c r="R150">
        <f>IF(P150="기계경비", J150, 0)</f>
        <v>0</v>
      </c>
      <c r="S150">
        <f>IF(P150="운반비", L150, 0)</f>
        <v>0</v>
      </c>
      <c r="T150">
        <f>IF(P150="작업부산물", F150, 0)</f>
        <v>0</v>
      </c>
      <c r="U150">
        <f>IF(P150="관급", F150, 0)</f>
        <v>0</v>
      </c>
      <c r="V150">
        <f>IF(P150="외주비", J150, 0)</f>
        <v>0</v>
      </c>
      <c r="W150">
        <f>IF(P150="장비비", J150, 0)</f>
        <v>0</v>
      </c>
      <c r="X150">
        <f>IF(P150="폐기물처리비", L150, 0)</f>
        <v>0</v>
      </c>
      <c r="Y150">
        <f>IF(P150="가설비", J150, 0)</f>
        <v>0</v>
      </c>
      <c r="Z150">
        <f>IF(P150="잡비제외분", F150, 0)</f>
        <v>0</v>
      </c>
      <c r="AA150">
        <f>IF(P150="사급자재대", L150, 0)</f>
        <v>0</v>
      </c>
      <c r="AB150">
        <f>IF(P150="관급자재대", L150, 0)</f>
        <v>0</v>
      </c>
      <c r="AC150">
        <f>IF(P150="사용자항목1", L150, 0)</f>
        <v>0</v>
      </c>
      <c r="AD150">
        <f>IF(P150="사용자항목2", L150, 0)</f>
        <v>0</v>
      </c>
      <c r="AE150">
        <f>IF(P150="안전관리비", L150, 0)</f>
        <v>0</v>
      </c>
      <c r="AF150">
        <f>IF(P150="품질관리비", L150, 0)</f>
        <v>0</v>
      </c>
      <c r="AG150">
        <f>IF(P150="작업부산물(철거해체)", L150, 0)</f>
        <v>0</v>
      </c>
      <c r="AH150">
        <f>IF(P150="재해예방기술지도비", L150, 0)</f>
        <v>0</v>
      </c>
      <c r="AI150">
        <f>IF(P150="사용자항목7", L150, 0)</f>
        <v>0</v>
      </c>
      <c r="AJ150">
        <f>IF(P150="석면분담금", L150, 0)</f>
        <v>0</v>
      </c>
      <c r="AK150">
        <f>IF(P150="임금채권분담금", L150, 0)</f>
        <v>0</v>
      </c>
      <c r="AL150">
        <f>IF(P150="사용자항목10", L150, 0)</f>
        <v>0</v>
      </c>
      <c r="AM150">
        <f>IF(P150="사용자항목11", L150, 0)</f>
        <v>0</v>
      </c>
      <c r="AN150">
        <f>IF(P150="사용자항목12", L150, 0)</f>
        <v>0</v>
      </c>
      <c r="AO150">
        <f>IF(P150="사용자항목13", L150, 0)</f>
        <v>0</v>
      </c>
      <c r="AP150">
        <f>IF(P150="사용자항목14", L150, 0)</f>
        <v>0</v>
      </c>
      <c r="AQ150">
        <f>IF(P150="사용자항목15", L150, 0)</f>
        <v>0</v>
      </c>
      <c r="AR150">
        <f>IF(P150="사용자항목16", L150, 0)</f>
        <v>0</v>
      </c>
      <c r="AS150">
        <f>IF(P150="사용자항목17", L150, 0)</f>
        <v>0</v>
      </c>
      <c r="AT150">
        <f>IF(P150="사용자항목18", L150, 0)</f>
        <v>0</v>
      </c>
      <c r="AU150">
        <f>IF(P150="사용자항목19", L150, 0)</f>
        <v>0</v>
      </c>
      <c r="AY150" s="1" t="s">
        <v>10</v>
      </c>
    </row>
    <row r="151" spans="1:51" ht="22.9" customHeight="1">
      <c r="A151" s="9"/>
      <c r="B151" s="9"/>
      <c r="C151" s="14"/>
      <c r="D151" s="8"/>
      <c r="E151" s="8"/>
      <c r="F151" s="8"/>
      <c r="G151" s="8"/>
      <c r="H151" s="8"/>
      <c r="I151" s="8"/>
      <c r="J151" s="8"/>
      <c r="K151" s="8"/>
      <c r="L151" s="8"/>
      <c r="M151" s="8"/>
    </row>
    <row r="152" spans="1:51" ht="22.9" customHeight="1">
      <c r="A152" s="9"/>
      <c r="B152" s="9"/>
      <c r="C152" s="14"/>
      <c r="D152" s="8"/>
      <c r="E152" s="8"/>
      <c r="F152" s="8"/>
      <c r="G152" s="8"/>
      <c r="H152" s="8"/>
      <c r="I152" s="8"/>
      <c r="J152" s="8"/>
      <c r="K152" s="8"/>
      <c r="L152" s="8"/>
      <c r="M152" s="8"/>
    </row>
    <row r="153" spans="1:51" ht="22.9" customHeight="1">
      <c r="A153" s="9"/>
      <c r="B153" s="9"/>
      <c r="C153" s="14"/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 spans="1:51" ht="22.9" customHeight="1">
      <c r="A154" s="9"/>
      <c r="B154" s="9"/>
      <c r="C154" s="14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1:51" ht="22.9" customHeight="1">
      <c r="A155" s="9"/>
      <c r="B155" s="9"/>
      <c r="C155" s="14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spans="1:51" ht="22.9" customHeight="1">
      <c r="A156" s="9"/>
      <c r="B156" s="9"/>
      <c r="C156" s="14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spans="1:51" ht="22.9" customHeight="1">
      <c r="A157" s="9"/>
      <c r="B157" s="9"/>
      <c r="C157" s="14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spans="1:51" ht="22.9" customHeight="1">
      <c r="A158" s="9"/>
      <c r="B158" s="9"/>
      <c r="C158" s="14"/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 spans="1:51" ht="22.9" customHeight="1">
      <c r="A159" s="9"/>
      <c r="B159" s="9"/>
      <c r="C159" s="14"/>
      <c r="D159" s="8"/>
      <c r="E159" s="8"/>
      <c r="F159" s="8"/>
      <c r="G159" s="8"/>
      <c r="H159" s="8"/>
      <c r="I159" s="8"/>
      <c r="J159" s="8"/>
      <c r="K159" s="8"/>
      <c r="L159" s="8"/>
      <c r="M159" s="8"/>
    </row>
    <row r="160" spans="1:51" ht="22.9" customHeight="1">
      <c r="A160" s="9"/>
      <c r="B160" s="9"/>
      <c r="C160" s="14"/>
      <c r="D160" s="8"/>
      <c r="E160" s="8"/>
      <c r="F160" s="8"/>
      <c r="G160" s="8"/>
      <c r="H160" s="8"/>
      <c r="I160" s="8"/>
      <c r="J160" s="8"/>
      <c r="K160" s="8"/>
      <c r="L160" s="8"/>
      <c r="M160" s="8"/>
    </row>
    <row r="161" spans="1:51" ht="22.9" customHeight="1">
      <c r="A161" s="9"/>
      <c r="B161" s="9"/>
      <c r="C161" s="14"/>
      <c r="D161" s="8"/>
      <c r="E161" s="8"/>
      <c r="F161" s="8"/>
      <c r="G161" s="8"/>
      <c r="H161" s="8"/>
      <c r="I161" s="8"/>
      <c r="J161" s="8"/>
      <c r="K161" s="8"/>
      <c r="L161" s="8"/>
      <c r="M161" s="8"/>
    </row>
    <row r="162" spans="1:51" ht="22.9" customHeight="1">
      <c r="A162" s="9"/>
      <c r="B162" s="9"/>
      <c r="C162" s="14"/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 spans="1:51" ht="22.9" customHeight="1">
      <c r="A163" s="9"/>
      <c r="B163" s="9"/>
      <c r="C163" s="14"/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 spans="1:51" ht="22.9" customHeight="1">
      <c r="A164" s="10" t="s">
        <v>87</v>
      </c>
      <c r="B164" s="11"/>
      <c r="C164" s="12"/>
      <c r="D164" s="13"/>
      <c r="E164" s="13"/>
      <c r="F164" s="13">
        <f>ROUNDDOWN(SUMIF(Q150:Q163, "1", F150:F163), 0)</f>
        <v>0</v>
      </c>
      <c r="G164" s="13"/>
      <c r="H164" s="13">
        <f>ROUNDDOWN(SUMIF(Q150:Q163, "1", H150:H163), 0)</f>
        <v>0</v>
      </c>
      <c r="I164" s="13"/>
      <c r="J164" s="13">
        <f>ROUNDDOWN(SUMIF(Q150:Q163, "1", J150:J163), 0)</f>
        <v>0</v>
      </c>
      <c r="K164" s="13"/>
      <c r="L164" s="13">
        <f>F164+H164+J164</f>
        <v>0</v>
      </c>
      <c r="M164" s="13"/>
      <c r="R164">
        <f t="shared" ref="R164:AY164" si="115">ROUNDDOWN(SUM(R150:R150), 0)</f>
        <v>0</v>
      </c>
      <c r="S164">
        <f t="shared" si="115"/>
        <v>0</v>
      </c>
      <c r="T164">
        <f t="shared" si="115"/>
        <v>0</v>
      </c>
      <c r="U164">
        <f t="shared" si="115"/>
        <v>0</v>
      </c>
      <c r="V164">
        <f t="shared" si="115"/>
        <v>0</v>
      </c>
      <c r="W164">
        <f t="shared" si="115"/>
        <v>0</v>
      </c>
      <c r="X164">
        <f t="shared" si="115"/>
        <v>0</v>
      </c>
      <c r="Y164">
        <f t="shared" si="115"/>
        <v>0</v>
      </c>
      <c r="Z164">
        <f t="shared" si="115"/>
        <v>0</v>
      </c>
      <c r="AA164">
        <f t="shared" si="115"/>
        <v>0</v>
      </c>
      <c r="AB164">
        <f t="shared" si="115"/>
        <v>0</v>
      </c>
      <c r="AC164">
        <f t="shared" si="115"/>
        <v>0</v>
      </c>
      <c r="AD164">
        <f t="shared" si="115"/>
        <v>0</v>
      </c>
      <c r="AE164">
        <f t="shared" si="115"/>
        <v>0</v>
      </c>
      <c r="AF164">
        <f t="shared" si="115"/>
        <v>0</v>
      </c>
      <c r="AG164">
        <f t="shared" si="115"/>
        <v>0</v>
      </c>
      <c r="AH164">
        <f t="shared" si="115"/>
        <v>0</v>
      </c>
      <c r="AI164">
        <f t="shared" si="115"/>
        <v>0</v>
      </c>
      <c r="AJ164">
        <f t="shared" si="115"/>
        <v>0</v>
      </c>
      <c r="AK164">
        <f t="shared" si="115"/>
        <v>0</v>
      </c>
      <c r="AL164">
        <f t="shared" si="115"/>
        <v>0</v>
      </c>
      <c r="AM164">
        <f t="shared" si="115"/>
        <v>0</v>
      </c>
      <c r="AN164">
        <f t="shared" si="115"/>
        <v>0</v>
      </c>
      <c r="AO164">
        <f t="shared" si="115"/>
        <v>0</v>
      </c>
      <c r="AP164">
        <f t="shared" si="115"/>
        <v>0</v>
      </c>
      <c r="AQ164">
        <f t="shared" si="115"/>
        <v>0</v>
      </c>
      <c r="AR164">
        <f t="shared" si="115"/>
        <v>0</v>
      </c>
      <c r="AS164">
        <f t="shared" si="115"/>
        <v>0</v>
      </c>
      <c r="AT164">
        <f t="shared" si="115"/>
        <v>0</v>
      </c>
      <c r="AU164">
        <f t="shared" si="115"/>
        <v>0</v>
      </c>
      <c r="AV164">
        <f t="shared" si="115"/>
        <v>0</v>
      </c>
      <c r="AW164">
        <f t="shared" si="115"/>
        <v>0</v>
      </c>
      <c r="AX164">
        <f t="shared" si="115"/>
        <v>0</v>
      </c>
      <c r="AY164">
        <f t="shared" si="115"/>
        <v>0</v>
      </c>
    </row>
    <row r="165" spans="1:51" ht="22.9" customHeight="1">
      <c r="A165" s="106" t="s">
        <v>301</v>
      </c>
      <c r="B165" s="107"/>
      <c r="C165" s="107"/>
      <c r="D165" s="107"/>
      <c r="E165" s="107"/>
      <c r="F165" s="107"/>
      <c r="G165" s="107"/>
      <c r="H165" s="107"/>
      <c r="I165" s="107"/>
      <c r="J165" s="107"/>
      <c r="K165" s="107"/>
      <c r="L165" s="107"/>
      <c r="M165" s="107"/>
    </row>
    <row r="166" spans="1:51" ht="22.9" customHeight="1">
      <c r="A166" s="6" t="s">
        <v>12</v>
      </c>
      <c r="B166" s="6" t="s">
        <v>13</v>
      </c>
      <c r="C166" s="7" t="s">
        <v>14</v>
      </c>
      <c r="D166" s="8">
        <v>298.72000000000003</v>
      </c>
      <c r="E166" s="8"/>
      <c r="F166" s="8">
        <f t="shared" ref="F166:F175" si="116">ROUNDDOWN(D166*E166, 0)</f>
        <v>0</v>
      </c>
      <c r="G166" s="8"/>
      <c r="H166" s="8">
        <f t="shared" ref="H166:H175" si="117">ROUNDDOWN(D166*G166, 0)</f>
        <v>0</v>
      </c>
      <c r="I166" s="8">
        <v>0</v>
      </c>
      <c r="J166" s="8">
        <f t="shared" ref="J166:J175" si="118">ROUNDDOWN(D166*I166, 0)</f>
        <v>0</v>
      </c>
      <c r="K166" s="8">
        <f t="shared" ref="K166:K175" si="119">E166+G166+I166</f>
        <v>0</v>
      </c>
      <c r="L166" s="8">
        <f t="shared" ref="L166:L175" si="120">F166+H166+J166</f>
        <v>0</v>
      </c>
      <c r="M166" s="8"/>
      <c r="O166" t="str">
        <f>"01"</f>
        <v>01</v>
      </c>
      <c r="P166" s="1" t="s">
        <v>86</v>
      </c>
      <c r="Q166">
        <v>1</v>
      </c>
      <c r="R166">
        <f t="shared" ref="R166:R175" si="121">IF(P166="기계경비", J166, 0)</f>
        <v>0</v>
      </c>
      <c r="S166">
        <f t="shared" ref="S166:S175" si="122">IF(P166="운반비", L166, 0)</f>
        <v>0</v>
      </c>
      <c r="T166">
        <f t="shared" ref="T166:T175" si="123">IF(P166="작업부산물", F166, 0)</f>
        <v>0</v>
      </c>
      <c r="U166">
        <f t="shared" ref="U166:U175" si="124">IF(P166="관급", F166, 0)</f>
        <v>0</v>
      </c>
      <c r="V166">
        <f t="shared" ref="V166:V175" si="125">IF(P166="외주비", J166, 0)</f>
        <v>0</v>
      </c>
      <c r="W166">
        <f t="shared" ref="W166:W175" si="126">IF(P166="장비비", J166, 0)</f>
        <v>0</v>
      </c>
      <c r="X166">
        <f t="shared" ref="X166:X175" si="127">IF(P166="폐기물처리비", L166, 0)</f>
        <v>0</v>
      </c>
      <c r="Y166">
        <f t="shared" ref="Y166:Y175" si="128">IF(P166="가설비", J166, 0)</f>
        <v>0</v>
      </c>
      <c r="Z166">
        <f t="shared" ref="Z166:Z175" si="129">IF(P166="잡비제외분", F166, 0)</f>
        <v>0</v>
      </c>
      <c r="AA166">
        <f t="shared" ref="AA166:AA175" si="130">IF(P166="사급자재대", L166, 0)</f>
        <v>0</v>
      </c>
      <c r="AB166">
        <f t="shared" ref="AB166:AB175" si="131">IF(P166="관급자재대", L166, 0)</f>
        <v>0</v>
      </c>
      <c r="AC166">
        <f t="shared" ref="AC166:AC175" si="132">IF(P166="사용자항목1", L166, 0)</f>
        <v>0</v>
      </c>
      <c r="AD166">
        <f t="shared" ref="AD166:AD175" si="133">IF(P166="사용자항목2", L166, 0)</f>
        <v>0</v>
      </c>
      <c r="AE166">
        <f t="shared" ref="AE166:AE175" si="134">IF(P166="안전관리비", L166, 0)</f>
        <v>0</v>
      </c>
      <c r="AF166">
        <f t="shared" ref="AF166:AF175" si="135">IF(P166="품질관리비", L166, 0)</f>
        <v>0</v>
      </c>
      <c r="AG166">
        <f t="shared" ref="AG166:AG175" si="136">IF(P166="작업부산물(철거해체)", L166, 0)</f>
        <v>0</v>
      </c>
      <c r="AH166">
        <f t="shared" ref="AH166:AH175" si="137">IF(P166="재해예방기술지도비", L166, 0)</f>
        <v>0</v>
      </c>
      <c r="AI166">
        <f t="shared" ref="AI166:AI175" si="138">IF(P166="사용자항목7", L166, 0)</f>
        <v>0</v>
      </c>
      <c r="AJ166">
        <f t="shared" ref="AJ166:AJ175" si="139">IF(P166="석면분담금", L166, 0)</f>
        <v>0</v>
      </c>
      <c r="AK166">
        <f t="shared" ref="AK166:AK175" si="140">IF(P166="임금채권분담금", L166, 0)</f>
        <v>0</v>
      </c>
      <c r="AL166">
        <f t="shared" ref="AL166:AL175" si="141">IF(P166="사용자항목10", L166, 0)</f>
        <v>0</v>
      </c>
      <c r="AM166">
        <f t="shared" ref="AM166:AM175" si="142">IF(P166="사용자항목11", L166, 0)</f>
        <v>0</v>
      </c>
      <c r="AN166">
        <f t="shared" ref="AN166:AN175" si="143">IF(P166="사용자항목12", L166, 0)</f>
        <v>0</v>
      </c>
      <c r="AO166">
        <f t="shared" ref="AO166:AO175" si="144">IF(P166="사용자항목13", L166, 0)</f>
        <v>0</v>
      </c>
      <c r="AP166">
        <f t="shared" ref="AP166:AP175" si="145">IF(P166="사용자항목14", L166, 0)</f>
        <v>0</v>
      </c>
      <c r="AQ166">
        <f t="shared" ref="AQ166:AQ175" si="146">IF(P166="사용자항목15", L166, 0)</f>
        <v>0</v>
      </c>
      <c r="AR166">
        <f t="shared" ref="AR166:AR175" si="147">IF(P166="사용자항목16", L166, 0)</f>
        <v>0</v>
      </c>
      <c r="AS166">
        <f t="shared" ref="AS166:AS175" si="148">IF(P166="사용자항목17", L166, 0)</f>
        <v>0</v>
      </c>
      <c r="AT166">
        <f t="shared" ref="AT166:AT175" si="149">IF(P166="사용자항목18", L166, 0)</f>
        <v>0</v>
      </c>
      <c r="AU166">
        <f t="shared" ref="AU166:AU175" si="150">IF(P166="사용자항목19", L166, 0)</f>
        <v>0</v>
      </c>
    </row>
    <row r="167" spans="1:51" ht="22.9" customHeight="1">
      <c r="A167" s="6" t="s">
        <v>19</v>
      </c>
      <c r="B167" s="6" t="s">
        <v>20</v>
      </c>
      <c r="C167" s="7" t="s">
        <v>9</v>
      </c>
      <c r="D167" s="8">
        <v>298.72000000000003</v>
      </c>
      <c r="E167" s="8"/>
      <c r="F167" s="8">
        <f t="shared" si="116"/>
        <v>0</v>
      </c>
      <c r="G167" s="8"/>
      <c r="H167" s="8">
        <f t="shared" si="117"/>
        <v>0</v>
      </c>
      <c r="I167" s="8"/>
      <c r="J167" s="8">
        <f t="shared" si="118"/>
        <v>0</v>
      </c>
      <c r="K167" s="8">
        <f t="shared" si="119"/>
        <v>0</v>
      </c>
      <c r="L167" s="8">
        <f t="shared" si="120"/>
        <v>0</v>
      </c>
      <c r="M167" s="8"/>
      <c r="O167" t="str">
        <f>"01"</f>
        <v>01</v>
      </c>
      <c r="P167" s="1" t="s">
        <v>86</v>
      </c>
      <c r="Q167">
        <v>1</v>
      </c>
      <c r="R167">
        <f t="shared" si="121"/>
        <v>0</v>
      </c>
      <c r="S167">
        <f t="shared" si="122"/>
        <v>0</v>
      </c>
      <c r="T167">
        <f t="shared" si="123"/>
        <v>0</v>
      </c>
      <c r="U167">
        <f t="shared" si="124"/>
        <v>0</v>
      </c>
      <c r="V167">
        <f t="shared" si="125"/>
        <v>0</v>
      </c>
      <c r="W167">
        <f t="shared" si="126"/>
        <v>0</v>
      </c>
      <c r="X167">
        <f t="shared" si="127"/>
        <v>0</v>
      </c>
      <c r="Y167">
        <f t="shared" si="128"/>
        <v>0</v>
      </c>
      <c r="Z167">
        <f t="shared" si="129"/>
        <v>0</v>
      </c>
      <c r="AA167">
        <f t="shared" si="130"/>
        <v>0</v>
      </c>
      <c r="AB167">
        <f t="shared" si="131"/>
        <v>0</v>
      </c>
      <c r="AC167">
        <f t="shared" si="132"/>
        <v>0</v>
      </c>
      <c r="AD167">
        <f t="shared" si="133"/>
        <v>0</v>
      </c>
      <c r="AE167">
        <f t="shared" si="134"/>
        <v>0</v>
      </c>
      <c r="AF167">
        <f t="shared" si="135"/>
        <v>0</v>
      </c>
      <c r="AG167">
        <f t="shared" si="136"/>
        <v>0</v>
      </c>
      <c r="AH167">
        <f t="shared" si="137"/>
        <v>0</v>
      </c>
      <c r="AI167">
        <f t="shared" si="138"/>
        <v>0</v>
      </c>
      <c r="AJ167">
        <f t="shared" si="139"/>
        <v>0</v>
      </c>
      <c r="AK167">
        <f t="shared" si="140"/>
        <v>0</v>
      </c>
      <c r="AL167">
        <f t="shared" si="141"/>
        <v>0</v>
      </c>
      <c r="AM167">
        <f t="shared" si="142"/>
        <v>0</v>
      </c>
      <c r="AN167">
        <f t="shared" si="143"/>
        <v>0</v>
      </c>
      <c r="AO167">
        <f t="shared" si="144"/>
        <v>0</v>
      </c>
      <c r="AP167">
        <f t="shared" si="145"/>
        <v>0</v>
      </c>
      <c r="AQ167">
        <f t="shared" si="146"/>
        <v>0</v>
      </c>
      <c r="AR167">
        <f t="shared" si="147"/>
        <v>0</v>
      </c>
      <c r="AS167">
        <f t="shared" si="148"/>
        <v>0</v>
      </c>
      <c r="AT167">
        <f t="shared" si="149"/>
        <v>0</v>
      </c>
      <c r="AU167">
        <f t="shared" si="150"/>
        <v>0</v>
      </c>
      <c r="AY167" s="1" t="s">
        <v>10</v>
      </c>
    </row>
    <row r="168" spans="1:51" ht="22.9" customHeight="1">
      <c r="A168" s="6" t="s">
        <v>34</v>
      </c>
      <c r="B168" s="6" t="s">
        <v>35</v>
      </c>
      <c r="C168" s="7" t="s">
        <v>33</v>
      </c>
      <c r="D168" s="8">
        <v>6.9</v>
      </c>
      <c r="E168" s="8"/>
      <c r="F168" s="8">
        <f t="shared" si="116"/>
        <v>0</v>
      </c>
      <c r="G168" s="8"/>
      <c r="H168" s="8">
        <f t="shared" si="117"/>
        <v>0</v>
      </c>
      <c r="I168" s="8"/>
      <c r="J168" s="8">
        <f t="shared" si="118"/>
        <v>0</v>
      </c>
      <c r="K168" s="8">
        <f t="shared" si="119"/>
        <v>0</v>
      </c>
      <c r="L168" s="8">
        <f t="shared" si="120"/>
        <v>0</v>
      </c>
      <c r="M168" s="15"/>
      <c r="O168" t="str">
        <f>"01"</f>
        <v>01</v>
      </c>
      <c r="P168" s="1" t="s">
        <v>86</v>
      </c>
      <c r="Q168">
        <v>1</v>
      </c>
      <c r="R168">
        <f t="shared" si="121"/>
        <v>0</v>
      </c>
      <c r="S168">
        <f t="shared" si="122"/>
        <v>0</v>
      </c>
      <c r="T168">
        <f t="shared" si="123"/>
        <v>0</v>
      </c>
      <c r="U168">
        <f t="shared" si="124"/>
        <v>0</v>
      </c>
      <c r="V168">
        <f t="shared" si="125"/>
        <v>0</v>
      </c>
      <c r="W168">
        <f t="shared" si="126"/>
        <v>0</v>
      </c>
      <c r="X168">
        <f t="shared" si="127"/>
        <v>0</v>
      </c>
      <c r="Y168">
        <f t="shared" si="128"/>
        <v>0</v>
      </c>
      <c r="Z168">
        <f t="shared" si="129"/>
        <v>0</v>
      </c>
      <c r="AA168">
        <f t="shared" si="130"/>
        <v>0</v>
      </c>
      <c r="AB168">
        <f t="shared" si="131"/>
        <v>0</v>
      </c>
      <c r="AC168">
        <f t="shared" si="132"/>
        <v>0</v>
      </c>
      <c r="AD168">
        <f t="shared" si="133"/>
        <v>0</v>
      </c>
      <c r="AE168">
        <f t="shared" si="134"/>
        <v>0</v>
      </c>
      <c r="AF168">
        <f t="shared" si="135"/>
        <v>0</v>
      </c>
      <c r="AG168">
        <f t="shared" si="136"/>
        <v>0</v>
      </c>
      <c r="AH168">
        <f t="shared" si="137"/>
        <v>0</v>
      </c>
      <c r="AI168">
        <f t="shared" si="138"/>
        <v>0</v>
      </c>
      <c r="AJ168">
        <f t="shared" si="139"/>
        <v>0</v>
      </c>
      <c r="AK168">
        <f t="shared" si="140"/>
        <v>0</v>
      </c>
      <c r="AL168">
        <f t="shared" si="141"/>
        <v>0</v>
      </c>
      <c r="AM168">
        <f t="shared" si="142"/>
        <v>0</v>
      </c>
      <c r="AN168">
        <f t="shared" si="143"/>
        <v>0</v>
      </c>
      <c r="AO168">
        <f t="shared" si="144"/>
        <v>0</v>
      </c>
      <c r="AP168">
        <f t="shared" si="145"/>
        <v>0</v>
      </c>
      <c r="AQ168">
        <f t="shared" si="146"/>
        <v>0</v>
      </c>
      <c r="AR168">
        <f t="shared" si="147"/>
        <v>0</v>
      </c>
      <c r="AS168">
        <f t="shared" si="148"/>
        <v>0</v>
      </c>
      <c r="AT168">
        <f t="shared" si="149"/>
        <v>0</v>
      </c>
      <c r="AU168">
        <f t="shared" si="150"/>
        <v>0</v>
      </c>
      <c r="AY168" s="1" t="s">
        <v>10</v>
      </c>
    </row>
    <row r="169" spans="1:51" ht="22.9" customHeight="1">
      <c r="A169" s="6" t="s">
        <v>181</v>
      </c>
      <c r="B169" s="6" t="s">
        <v>182</v>
      </c>
      <c r="C169" s="7" t="s">
        <v>8</v>
      </c>
      <c r="D169" s="8">
        <v>6</v>
      </c>
      <c r="E169" s="8"/>
      <c r="F169" s="8">
        <f t="shared" si="116"/>
        <v>0</v>
      </c>
      <c r="G169" s="8"/>
      <c r="H169" s="8">
        <f t="shared" si="117"/>
        <v>0</v>
      </c>
      <c r="I169" s="8"/>
      <c r="J169" s="8">
        <f t="shared" si="118"/>
        <v>0</v>
      </c>
      <c r="K169" s="8">
        <f t="shared" si="119"/>
        <v>0</v>
      </c>
      <c r="L169" s="8">
        <f t="shared" si="120"/>
        <v>0</v>
      </c>
      <c r="M169" s="15"/>
      <c r="O169" t="str">
        <f>""</f>
        <v/>
      </c>
      <c r="P169" s="1" t="s">
        <v>86</v>
      </c>
      <c r="Q169">
        <v>1</v>
      </c>
      <c r="R169">
        <f t="shared" si="121"/>
        <v>0</v>
      </c>
      <c r="S169">
        <f t="shared" si="122"/>
        <v>0</v>
      </c>
      <c r="T169">
        <f t="shared" si="123"/>
        <v>0</v>
      </c>
      <c r="U169">
        <f t="shared" si="124"/>
        <v>0</v>
      </c>
      <c r="V169">
        <f t="shared" si="125"/>
        <v>0</v>
      </c>
      <c r="W169">
        <f t="shared" si="126"/>
        <v>0</v>
      </c>
      <c r="X169">
        <f t="shared" si="127"/>
        <v>0</v>
      </c>
      <c r="Y169">
        <f t="shared" si="128"/>
        <v>0</v>
      </c>
      <c r="Z169">
        <f t="shared" si="129"/>
        <v>0</v>
      </c>
      <c r="AA169">
        <f t="shared" si="130"/>
        <v>0</v>
      </c>
      <c r="AB169">
        <f t="shared" si="131"/>
        <v>0</v>
      </c>
      <c r="AC169">
        <f t="shared" si="132"/>
        <v>0</v>
      </c>
      <c r="AD169">
        <f t="shared" si="133"/>
        <v>0</v>
      </c>
      <c r="AE169">
        <f t="shared" si="134"/>
        <v>0</v>
      </c>
      <c r="AF169">
        <f t="shared" si="135"/>
        <v>0</v>
      </c>
      <c r="AG169">
        <f t="shared" si="136"/>
        <v>0</v>
      </c>
      <c r="AH169">
        <f t="shared" si="137"/>
        <v>0</v>
      </c>
      <c r="AI169">
        <f t="shared" si="138"/>
        <v>0</v>
      </c>
      <c r="AJ169">
        <f t="shared" si="139"/>
        <v>0</v>
      </c>
      <c r="AK169">
        <f t="shared" si="140"/>
        <v>0</v>
      </c>
      <c r="AL169">
        <f t="shared" si="141"/>
        <v>0</v>
      </c>
      <c r="AM169">
        <f t="shared" si="142"/>
        <v>0</v>
      </c>
      <c r="AN169">
        <f t="shared" si="143"/>
        <v>0</v>
      </c>
      <c r="AO169">
        <f t="shared" si="144"/>
        <v>0</v>
      </c>
      <c r="AP169">
        <f t="shared" si="145"/>
        <v>0</v>
      </c>
      <c r="AQ169">
        <f t="shared" si="146"/>
        <v>0</v>
      </c>
      <c r="AR169">
        <f t="shared" si="147"/>
        <v>0</v>
      </c>
      <c r="AS169">
        <f t="shared" si="148"/>
        <v>0</v>
      </c>
      <c r="AT169">
        <f t="shared" si="149"/>
        <v>0</v>
      </c>
      <c r="AU169">
        <f t="shared" si="150"/>
        <v>0</v>
      </c>
      <c r="AY169" s="1" t="s">
        <v>10</v>
      </c>
    </row>
    <row r="170" spans="1:51" ht="22.9" customHeight="1">
      <c r="A170" s="6" t="s">
        <v>183</v>
      </c>
      <c r="B170" s="6" t="s">
        <v>184</v>
      </c>
      <c r="C170" s="7" t="s">
        <v>16</v>
      </c>
      <c r="D170" s="8">
        <v>86</v>
      </c>
      <c r="E170" s="8"/>
      <c r="F170" s="8">
        <f t="shared" si="116"/>
        <v>0</v>
      </c>
      <c r="G170" s="8"/>
      <c r="H170" s="8">
        <f t="shared" si="117"/>
        <v>0</v>
      </c>
      <c r="I170" s="8"/>
      <c r="J170" s="8">
        <f t="shared" si="118"/>
        <v>0</v>
      </c>
      <c r="K170" s="8">
        <f t="shared" si="119"/>
        <v>0</v>
      </c>
      <c r="L170" s="8">
        <f t="shared" si="120"/>
        <v>0</v>
      </c>
      <c r="M170" s="15"/>
      <c r="O170" t="str">
        <f>""</f>
        <v/>
      </c>
      <c r="P170" s="1" t="s">
        <v>86</v>
      </c>
      <c r="Q170">
        <v>1</v>
      </c>
      <c r="R170">
        <f t="shared" si="121"/>
        <v>0</v>
      </c>
      <c r="S170">
        <f t="shared" si="122"/>
        <v>0</v>
      </c>
      <c r="T170">
        <f t="shared" si="123"/>
        <v>0</v>
      </c>
      <c r="U170">
        <f t="shared" si="124"/>
        <v>0</v>
      </c>
      <c r="V170">
        <f t="shared" si="125"/>
        <v>0</v>
      </c>
      <c r="W170">
        <f t="shared" si="126"/>
        <v>0</v>
      </c>
      <c r="X170">
        <f t="shared" si="127"/>
        <v>0</v>
      </c>
      <c r="Y170">
        <f t="shared" si="128"/>
        <v>0</v>
      </c>
      <c r="Z170">
        <f t="shared" si="129"/>
        <v>0</v>
      </c>
      <c r="AA170">
        <f t="shared" si="130"/>
        <v>0</v>
      </c>
      <c r="AB170">
        <f t="shared" si="131"/>
        <v>0</v>
      </c>
      <c r="AC170">
        <f t="shared" si="132"/>
        <v>0</v>
      </c>
      <c r="AD170">
        <f t="shared" si="133"/>
        <v>0</v>
      </c>
      <c r="AE170">
        <f t="shared" si="134"/>
        <v>0</v>
      </c>
      <c r="AF170">
        <f t="shared" si="135"/>
        <v>0</v>
      </c>
      <c r="AG170">
        <f t="shared" si="136"/>
        <v>0</v>
      </c>
      <c r="AH170">
        <f t="shared" si="137"/>
        <v>0</v>
      </c>
      <c r="AI170">
        <f t="shared" si="138"/>
        <v>0</v>
      </c>
      <c r="AJ170">
        <f t="shared" si="139"/>
        <v>0</v>
      </c>
      <c r="AK170">
        <f t="shared" si="140"/>
        <v>0</v>
      </c>
      <c r="AL170">
        <f t="shared" si="141"/>
        <v>0</v>
      </c>
      <c r="AM170">
        <f t="shared" si="142"/>
        <v>0</v>
      </c>
      <c r="AN170">
        <f t="shared" si="143"/>
        <v>0</v>
      </c>
      <c r="AO170">
        <f t="shared" si="144"/>
        <v>0</v>
      </c>
      <c r="AP170">
        <f t="shared" si="145"/>
        <v>0</v>
      </c>
      <c r="AQ170">
        <f t="shared" si="146"/>
        <v>0</v>
      </c>
      <c r="AR170">
        <f t="shared" si="147"/>
        <v>0</v>
      </c>
      <c r="AS170">
        <f t="shared" si="148"/>
        <v>0</v>
      </c>
      <c r="AT170">
        <f t="shared" si="149"/>
        <v>0</v>
      </c>
      <c r="AU170">
        <f t="shared" si="150"/>
        <v>0</v>
      </c>
      <c r="AY170" s="1" t="s">
        <v>10</v>
      </c>
    </row>
    <row r="171" spans="1:51" ht="22.9" customHeight="1">
      <c r="A171" s="6" t="s">
        <v>185</v>
      </c>
      <c r="B171" s="6" t="s">
        <v>186</v>
      </c>
      <c r="C171" s="7" t="s">
        <v>11</v>
      </c>
      <c r="D171" s="8">
        <v>0.5</v>
      </c>
      <c r="E171" s="8"/>
      <c r="F171" s="8">
        <f t="shared" si="116"/>
        <v>0</v>
      </c>
      <c r="G171" s="8"/>
      <c r="H171" s="8">
        <f t="shared" si="117"/>
        <v>0</v>
      </c>
      <c r="I171" s="8"/>
      <c r="J171" s="8">
        <f t="shared" si="118"/>
        <v>0</v>
      </c>
      <c r="K171" s="8">
        <f t="shared" si="119"/>
        <v>0</v>
      </c>
      <c r="L171" s="8">
        <f t="shared" si="120"/>
        <v>0</v>
      </c>
      <c r="M171" s="15"/>
      <c r="O171" t="str">
        <f>""</f>
        <v/>
      </c>
      <c r="P171" s="1" t="s">
        <v>86</v>
      </c>
      <c r="Q171">
        <v>1</v>
      </c>
      <c r="R171">
        <f t="shared" si="121"/>
        <v>0</v>
      </c>
      <c r="S171">
        <f t="shared" si="122"/>
        <v>0</v>
      </c>
      <c r="T171">
        <f t="shared" si="123"/>
        <v>0</v>
      </c>
      <c r="U171">
        <f t="shared" si="124"/>
        <v>0</v>
      </c>
      <c r="V171">
        <f t="shared" si="125"/>
        <v>0</v>
      </c>
      <c r="W171">
        <f t="shared" si="126"/>
        <v>0</v>
      </c>
      <c r="X171">
        <f t="shared" si="127"/>
        <v>0</v>
      </c>
      <c r="Y171">
        <f t="shared" si="128"/>
        <v>0</v>
      </c>
      <c r="Z171">
        <f t="shared" si="129"/>
        <v>0</v>
      </c>
      <c r="AA171">
        <f t="shared" si="130"/>
        <v>0</v>
      </c>
      <c r="AB171">
        <f t="shared" si="131"/>
        <v>0</v>
      </c>
      <c r="AC171">
        <f t="shared" si="132"/>
        <v>0</v>
      </c>
      <c r="AD171">
        <f t="shared" si="133"/>
        <v>0</v>
      </c>
      <c r="AE171">
        <f t="shared" si="134"/>
        <v>0</v>
      </c>
      <c r="AF171">
        <f t="shared" si="135"/>
        <v>0</v>
      </c>
      <c r="AG171">
        <f t="shared" si="136"/>
        <v>0</v>
      </c>
      <c r="AH171">
        <f t="shared" si="137"/>
        <v>0</v>
      </c>
      <c r="AI171">
        <f t="shared" si="138"/>
        <v>0</v>
      </c>
      <c r="AJ171">
        <f t="shared" si="139"/>
        <v>0</v>
      </c>
      <c r="AK171">
        <f t="shared" si="140"/>
        <v>0</v>
      </c>
      <c r="AL171">
        <f t="shared" si="141"/>
        <v>0</v>
      </c>
      <c r="AM171">
        <f t="shared" si="142"/>
        <v>0</v>
      </c>
      <c r="AN171">
        <f t="shared" si="143"/>
        <v>0</v>
      </c>
      <c r="AO171">
        <f t="shared" si="144"/>
        <v>0</v>
      </c>
      <c r="AP171">
        <f t="shared" si="145"/>
        <v>0</v>
      </c>
      <c r="AQ171">
        <f t="shared" si="146"/>
        <v>0</v>
      </c>
      <c r="AR171">
        <f t="shared" si="147"/>
        <v>0</v>
      </c>
      <c r="AS171">
        <f t="shared" si="148"/>
        <v>0</v>
      </c>
      <c r="AT171">
        <f t="shared" si="149"/>
        <v>0</v>
      </c>
      <c r="AU171">
        <f t="shared" si="150"/>
        <v>0</v>
      </c>
      <c r="AY171" s="1" t="s">
        <v>10</v>
      </c>
    </row>
    <row r="172" spans="1:51" ht="22.9" customHeight="1">
      <c r="A172" s="6" t="s">
        <v>187</v>
      </c>
      <c r="B172" s="6" t="s">
        <v>188</v>
      </c>
      <c r="C172" s="7" t="s">
        <v>8</v>
      </c>
      <c r="D172" s="8">
        <v>85</v>
      </c>
      <c r="E172" s="8"/>
      <c r="F172" s="8">
        <f t="shared" si="116"/>
        <v>0</v>
      </c>
      <c r="G172" s="8"/>
      <c r="H172" s="8">
        <f t="shared" si="117"/>
        <v>0</v>
      </c>
      <c r="I172" s="8"/>
      <c r="J172" s="8">
        <f t="shared" si="118"/>
        <v>0</v>
      </c>
      <c r="K172" s="8">
        <f t="shared" si="119"/>
        <v>0</v>
      </c>
      <c r="L172" s="8">
        <f t="shared" si="120"/>
        <v>0</v>
      </c>
      <c r="M172" s="15"/>
      <c r="O172" t="str">
        <f>""</f>
        <v/>
      </c>
      <c r="P172" s="1" t="s">
        <v>86</v>
      </c>
      <c r="Q172">
        <v>1</v>
      </c>
      <c r="R172">
        <f t="shared" si="121"/>
        <v>0</v>
      </c>
      <c r="S172">
        <f t="shared" si="122"/>
        <v>0</v>
      </c>
      <c r="T172">
        <f t="shared" si="123"/>
        <v>0</v>
      </c>
      <c r="U172">
        <f t="shared" si="124"/>
        <v>0</v>
      </c>
      <c r="V172">
        <f t="shared" si="125"/>
        <v>0</v>
      </c>
      <c r="W172">
        <f t="shared" si="126"/>
        <v>0</v>
      </c>
      <c r="X172">
        <f t="shared" si="127"/>
        <v>0</v>
      </c>
      <c r="Y172">
        <f t="shared" si="128"/>
        <v>0</v>
      </c>
      <c r="Z172">
        <f t="shared" si="129"/>
        <v>0</v>
      </c>
      <c r="AA172">
        <f t="shared" si="130"/>
        <v>0</v>
      </c>
      <c r="AB172">
        <f t="shared" si="131"/>
        <v>0</v>
      </c>
      <c r="AC172">
        <f t="shared" si="132"/>
        <v>0</v>
      </c>
      <c r="AD172">
        <f t="shared" si="133"/>
        <v>0</v>
      </c>
      <c r="AE172">
        <f t="shared" si="134"/>
        <v>0</v>
      </c>
      <c r="AF172">
        <f t="shared" si="135"/>
        <v>0</v>
      </c>
      <c r="AG172">
        <f t="shared" si="136"/>
        <v>0</v>
      </c>
      <c r="AH172">
        <f t="shared" si="137"/>
        <v>0</v>
      </c>
      <c r="AI172">
        <f t="shared" si="138"/>
        <v>0</v>
      </c>
      <c r="AJ172">
        <f t="shared" si="139"/>
        <v>0</v>
      </c>
      <c r="AK172">
        <f t="shared" si="140"/>
        <v>0</v>
      </c>
      <c r="AL172">
        <f t="shared" si="141"/>
        <v>0</v>
      </c>
      <c r="AM172">
        <f t="shared" si="142"/>
        <v>0</v>
      </c>
      <c r="AN172">
        <f t="shared" si="143"/>
        <v>0</v>
      </c>
      <c r="AO172">
        <f t="shared" si="144"/>
        <v>0</v>
      </c>
      <c r="AP172">
        <f t="shared" si="145"/>
        <v>0</v>
      </c>
      <c r="AQ172">
        <f t="shared" si="146"/>
        <v>0</v>
      </c>
      <c r="AR172">
        <f t="shared" si="147"/>
        <v>0</v>
      </c>
      <c r="AS172">
        <f t="shared" si="148"/>
        <v>0</v>
      </c>
      <c r="AT172">
        <f t="shared" si="149"/>
        <v>0</v>
      </c>
      <c r="AU172">
        <f t="shared" si="150"/>
        <v>0</v>
      </c>
      <c r="AY172" s="1" t="s">
        <v>10</v>
      </c>
    </row>
    <row r="173" spans="1:51" ht="22.9" customHeight="1">
      <c r="A173" s="6" t="s">
        <v>187</v>
      </c>
      <c r="B173" s="6" t="s">
        <v>189</v>
      </c>
      <c r="C173" s="7" t="s">
        <v>8</v>
      </c>
      <c r="D173" s="8">
        <v>6</v>
      </c>
      <c r="E173" s="8"/>
      <c r="F173" s="8">
        <f t="shared" si="116"/>
        <v>0</v>
      </c>
      <c r="G173" s="8"/>
      <c r="H173" s="8">
        <f t="shared" si="117"/>
        <v>0</v>
      </c>
      <c r="I173" s="8"/>
      <c r="J173" s="8">
        <f t="shared" si="118"/>
        <v>0</v>
      </c>
      <c r="K173" s="8">
        <f t="shared" si="119"/>
        <v>0</v>
      </c>
      <c r="L173" s="8">
        <f t="shared" si="120"/>
        <v>0</v>
      </c>
      <c r="M173" s="15"/>
      <c r="O173" t="str">
        <f>""</f>
        <v/>
      </c>
      <c r="P173" s="1" t="s">
        <v>86</v>
      </c>
      <c r="Q173">
        <v>1</v>
      </c>
      <c r="R173">
        <f t="shared" si="121"/>
        <v>0</v>
      </c>
      <c r="S173">
        <f t="shared" si="122"/>
        <v>0</v>
      </c>
      <c r="T173">
        <f t="shared" si="123"/>
        <v>0</v>
      </c>
      <c r="U173">
        <f t="shared" si="124"/>
        <v>0</v>
      </c>
      <c r="V173">
        <f t="shared" si="125"/>
        <v>0</v>
      </c>
      <c r="W173">
        <f t="shared" si="126"/>
        <v>0</v>
      </c>
      <c r="X173">
        <f t="shared" si="127"/>
        <v>0</v>
      </c>
      <c r="Y173">
        <f t="shared" si="128"/>
        <v>0</v>
      </c>
      <c r="Z173">
        <f t="shared" si="129"/>
        <v>0</v>
      </c>
      <c r="AA173">
        <f t="shared" si="130"/>
        <v>0</v>
      </c>
      <c r="AB173">
        <f t="shared" si="131"/>
        <v>0</v>
      </c>
      <c r="AC173">
        <f t="shared" si="132"/>
        <v>0</v>
      </c>
      <c r="AD173">
        <f t="shared" si="133"/>
        <v>0</v>
      </c>
      <c r="AE173">
        <f t="shared" si="134"/>
        <v>0</v>
      </c>
      <c r="AF173">
        <f t="shared" si="135"/>
        <v>0</v>
      </c>
      <c r="AG173">
        <f t="shared" si="136"/>
        <v>0</v>
      </c>
      <c r="AH173">
        <f t="shared" si="137"/>
        <v>0</v>
      </c>
      <c r="AI173">
        <f t="shared" si="138"/>
        <v>0</v>
      </c>
      <c r="AJ173">
        <f t="shared" si="139"/>
        <v>0</v>
      </c>
      <c r="AK173">
        <f t="shared" si="140"/>
        <v>0</v>
      </c>
      <c r="AL173">
        <f t="shared" si="141"/>
        <v>0</v>
      </c>
      <c r="AM173">
        <f t="shared" si="142"/>
        <v>0</v>
      </c>
      <c r="AN173">
        <f t="shared" si="143"/>
        <v>0</v>
      </c>
      <c r="AO173">
        <f t="shared" si="144"/>
        <v>0</v>
      </c>
      <c r="AP173">
        <f t="shared" si="145"/>
        <v>0</v>
      </c>
      <c r="AQ173">
        <f t="shared" si="146"/>
        <v>0</v>
      </c>
      <c r="AR173">
        <f t="shared" si="147"/>
        <v>0</v>
      </c>
      <c r="AS173">
        <f t="shared" si="148"/>
        <v>0</v>
      </c>
      <c r="AT173">
        <f t="shared" si="149"/>
        <v>0</v>
      </c>
      <c r="AU173">
        <f t="shared" si="150"/>
        <v>0</v>
      </c>
      <c r="AY173" s="1" t="s">
        <v>10</v>
      </c>
    </row>
    <row r="174" spans="1:51" ht="22.9" customHeight="1">
      <c r="A174" s="6" t="s">
        <v>187</v>
      </c>
      <c r="B174" s="6" t="s">
        <v>190</v>
      </c>
      <c r="C174" s="7" t="s">
        <v>8</v>
      </c>
      <c r="D174" s="8">
        <v>6</v>
      </c>
      <c r="E174" s="8"/>
      <c r="F174" s="8">
        <f t="shared" si="116"/>
        <v>0</v>
      </c>
      <c r="G174" s="8"/>
      <c r="H174" s="8">
        <f t="shared" si="117"/>
        <v>0</v>
      </c>
      <c r="I174" s="8"/>
      <c r="J174" s="8">
        <f t="shared" si="118"/>
        <v>0</v>
      </c>
      <c r="K174" s="8">
        <f t="shared" si="119"/>
        <v>0</v>
      </c>
      <c r="L174" s="8">
        <f t="shared" si="120"/>
        <v>0</v>
      </c>
      <c r="M174" s="15"/>
      <c r="O174" t="str">
        <f>""</f>
        <v/>
      </c>
      <c r="P174" s="1" t="s">
        <v>86</v>
      </c>
      <c r="Q174">
        <v>1</v>
      </c>
      <c r="R174">
        <f t="shared" si="121"/>
        <v>0</v>
      </c>
      <c r="S174">
        <f t="shared" si="122"/>
        <v>0</v>
      </c>
      <c r="T174">
        <f t="shared" si="123"/>
        <v>0</v>
      </c>
      <c r="U174">
        <f t="shared" si="124"/>
        <v>0</v>
      </c>
      <c r="V174">
        <f t="shared" si="125"/>
        <v>0</v>
      </c>
      <c r="W174">
        <f t="shared" si="126"/>
        <v>0</v>
      </c>
      <c r="X174">
        <f t="shared" si="127"/>
        <v>0</v>
      </c>
      <c r="Y174">
        <f t="shared" si="128"/>
        <v>0</v>
      </c>
      <c r="Z174">
        <f t="shared" si="129"/>
        <v>0</v>
      </c>
      <c r="AA174">
        <f t="shared" si="130"/>
        <v>0</v>
      </c>
      <c r="AB174">
        <f t="shared" si="131"/>
        <v>0</v>
      </c>
      <c r="AC174">
        <f t="shared" si="132"/>
        <v>0</v>
      </c>
      <c r="AD174">
        <f t="shared" si="133"/>
        <v>0</v>
      </c>
      <c r="AE174">
        <f t="shared" si="134"/>
        <v>0</v>
      </c>
      <c r="AF174">
        <f t="shared" si="135"/>
        <v>0</v>
      </c>
      <c r="AG174">
        <f t="shared" si="136"/>
        <v>0</v>
      </c>
      <c r="AH174">
        <f t="shared" si="137"/>
        <v>0</v>
      </c>
      <c r="AI174">
        <f t="shared" si="138"/>
        <v>0</v>
      </c>
      <c r="AJ174">
        <f t="shared" si="139"/>
        <v>0</v>
      </c>
      <c r="AK174">
        <f t="shared" si="140"/>
        <v>0</v>
      </c>
      <c r="AL174">
        <f t="shared" si="141"/>
        <v>0</v>
      </c>
      <c r="AM174">
        <f t="shared" si="142"/>
        <v>0</v>
      </c>
      <c r="AN174">
        <f t="shared" si="143"/>
        <v>0</v>
      </c>
      <c r="AO174">
        <f t="shared" si="144"/>
        <v>0</v>
      </c>
      <c r="AP174">
        <f t="shared" si="145"/>
        <v>0</v>
      </c>
      <c r="AQ174">
        <f t="shared" si="146"/>
        <v>0</v>
      </c>
      <c r="AR174">
        <f t="shared" si="147"/>
        <v>0</v>
      </c>
      <c r="AS174">
        <f t="shared" si="148"/>
        <v>0</v>
      </c>
      <c r="AT174">
        <f t="shared" si="149"/>
        <v>0</v>
      </c>
      <c r="AU174">
        <f t="shared" si="150"/>
        <v>0</v>
      </c>
      <c r="AY174" s="1" t="s">
        <v>10</v>
      </c>
    </row>
    <row r="175" spans="1:51" ht="22.9" customHeight="1">
      <c r="A175" s="6" t="s">
        <v>191</v>
      </c>
      <c r="B175" s="6" t="s">
        <v>141</v>
      </c>
      <c r="C175" s="7" t="s">
        <v>8</v>
      </c>
      <c r="D175" s="8">
        <v>6</v>
      </c>
      <c r="E175" s="8"/>
      <c r="F175" s="8">
        <f t="shared" si="116"/>
        <v>0</v>
      </c>
      <c r="G175" s="8"/>
      <c r="H175" s="8">
        <f t="shared" si="117"/>
        <v>0</v>
      </c>
      <c r="I175" s="8"/>
      <c r="J175" s="8">
        <f t="shared" si="118"/>
        <v>0</v>
      </c>
      <c r="K175" s="8">
        <f t="shared" si="119"/>
        <v>0</v>
      </c>
      <c r="L175" s="8">
        <f t="shared" si="120"/>
        <v>0</v>
      </c>
      <c r="M175" s="15"/>
      <c r="O175" t="str">
        <f>""</f>
        <v/>
      </c>
      <c r="P175" s="1" t="s">
        <v>86</v>
      </c>
      <c r="Q175">
        <v>1</v>
      </c>
      <c r="R175">
        <f t="shared" si="121"/>
        <v>0</v>
      </c>
      <c r="S175">
        <f t="shared" si="122"/>
        <v>0</v>
      </c>
      <c r="T175">
        <f t="shared" si="123"/>
        <v>0</v>
      </c>
      <c r="U175">
        <f t="shared" si="124"/>
        <v>0</v>
      </c>
      <c r="V175">
        <f t="shared" si="125"/>
        <v>0</v>
      </c>
      <c r="W175">
        <f t="shared" si="126"/>
        <v>0</v>
      </c>
      <c r="X175">
        <f t="shared" si="127"/>
        <v>0</v>
      </c>
      <c r="Y175">
        <f t="shared" si="128"/>
        <v>0</v>
      </c>
      <c r="Z175">
        <f t="shared" si="129"/>
        <v>0</v>
      </c>
      <c r="AA175">
        <f t="shared" si="130"/>
        <v>0</v>
      </c>
      <c r="AB175">
        <f t="shared" si="131"/>
        <v>0</v>
      </c>
      <c r="AC175">
        <f t="shared" si="132"/>
        <v>0</v>
      </c>
      <c r="AD175">
        <f t="shared" si="133"/>
        <v>0</v>
      </c>
      <c r="AE175">
        <f t="shared" si="134"/>
        <v>0</v>
      </c>
      <c r="AF175">
        <f t="shared" si="135"/>
        <v>0</v>
      </c>
      <c r="AG175">
        <f t="shared" si="136"/>
        <v>0</v>
      </c>
      <c r="AH175">
        <f t="shared" si="137"/>
        <v>0</v>
      </c>
      <c r="AI175">
        <f t="shared" si="138"/>
        <v>0</v>
      </c>
      <c r="AJ175">
        <f t="shared" si="139"/>
        <v>0</v>
      </c>
      <c r="AK175">
        <f t="shared" si="140"/>
        <v>0</v>
      </c>
      <c r="AL175">
        <f t="shared" si="141"/>
        <v>0</v>
      </c>
      <c r="AM175">
        <f t="shared" si="142"/>
        <v>0</v>
      </c>
      <c r="AN175">
        <f t="shared" si="143"/>
        <v>0</v>
      </c>
      <c r="AO175">
        <f t="shared" si="144"/>
        <v>0</v>
      </c>
      <c r="AP175">
        <f t="shared" si="145"/>
        <v>0</v>
      </c>
      <c r="AQ175">
        <f t="shared" si="146"/>
        <v>0</v>
      </c>
      <c r="AR175">
        <f t="shared" si="147"/>
        <v>0</v>
      </c>
      <c r="AS175">
        <f t="shared" si="148"/>
        <v>0</v>
      </c>
      <c r="AT175">
        <f t="shared" si="149"/>
        <v>0</v>
      </c>
      <c r="AU175">
        <f t="shared" si="150"/>
        <v>0</v>
      </c>
      <c r="AY175" s="1" t="s">
        <v>10</v>
      </c>
    </row>
    <row r="176" spans="1:51" ht="22.9" customHeight="1">
      <c r="A176" s="6"/>
      <c r="B176" s="6"/>
      <c r="C176" s="28"/>
      <c r="D176" s="8"/>
      <c r="E176" s="8"/>
      <c r="F176" s="8"/>
      <c r="G176" s="8"/>
      <c r="H176" s="8"/>
      <c r="I176" s="8"/>
      <c r="J176" s="8"/>
      <c r="K176" s="8"/>
      <c r="L176" s="8"/>
      <c r="M176" s="15"/>
      <c r="P176" s="1"/>
      <c r="AY176" s="1"/>
    </row>
    <row r="177" spans="1:51" ht="22.9" customHeight="1">
      <c r="A177" s="9"/>
      <c r="B177" s="9"/>
      <c r="C177" s="14"/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 spans="1:51" ht="22.9" customHeight="1">
      <c r="A178" s="9"/>
      <c r="B178" s="9"/>
      <c r="C178" s="14"/>
      <c r="D178" s="8"/>
      <c r="E178" s="8"/>
      <c r="F178" s="8"/>
      <c r="G178" s="8"/>
      <c r="H178" s="8"/>
      <c r="I178" s="8"/>
      <c r="J178" s="8"/>
      <c r="K178" s="8"/>
      <c r="L178" s="8"/>
      <c r="M178" s="8"/>
    </row>
    <row r="179" spans="1:51" ht="22.9" customHeight="1">
      <c r="A179" s="9"/>
      <c r="B179" s="9"/>
      <c r="C179" s="14"/>
      <c r="D179" s="8"/>
      <c r="E179" s="8"/>
      <c r="F179" s="8"/>
      <c r="G179" s="8"/>
      <c r="H179" s="8"/>
      <c r="I179" s="8"/>
      <c r="J179" s="8"/>
      <c r="K179" s="8"/>
      <c r="L179" s="8"/>
      <c r="M179" s="8"/>
    </row>
    <row r="180" spans="1:51" ht="22.9" customHeight="1">
      <c r="A180" s="10" t="s">
        <v>87</v>
      </c>
      <c r="B180" s="11"/>
      <c r="C180" s="12"/>
      <c r="D180" s="13"/>
      <c r="E180" s="13"/>
      <c r="F180" s="13">
        <f>ROUNDDOWN(SUMIF(Q166:Q179, "1", F166:F179), 0)</f>
        <v>0</v>
      </c>
      <c r="G180" s="13"/>
      <c r="H180" s="13">
        <f>ROUNDDOWN(SUMIF(Q166:Q179, "1", H166:H179), 0)</f>
        <v>0</v>
      </c>
      <c r="I180" s="13"/>
      <c r="J180" s="13">
        <f>ROUNDDOWN(SUMIF(Q166:Q179, "1", J166:J179), 0)</f>
        <v>0</v>
      </c>
      <c r="K180" s="13"/>
      <c r="L180" s="13">
        <f>F180+H180+J180</f>
        <v>0</v>
      </c>
      <c r="M180" s="13"/>
      <c r="R180">
        <f t="shared" ref="R180:AY180" si="151">ROUNDDOWN(SUM(R166:R175), 0)</f>
        <v>0</v>
      </c>
      <c r="S180">
        <f t="shared" si="151"/>
        <v>0</v>
      </c>
      <c r="T180">
        <f t="shared" si="151"/>
        <v>0</v>
      </c>
      <c r="U180">
        <f t="shared" si="151"/>
        <v>0</v>
      </c>
      <c r="V180">
        <f t="shared" si="151"/>
        <v>0</v>
      </c>
      <c r="W180">
        <f t="shared" si="151"/>
        <v>0</v>
      </c>
      <c r="X180">
        <f t="shared" si="151"/>
        <v>0</v>
      </c>
      <c r="Y180">
        <f t="shared" si="151"/>
        <v>0</v>
      </c>
      <c r="Z180">
        <f t="shared" si="151"/>
        <v>0</v>
      </c>
      <c r="AA180">
        <f t="shared" si="151"/>
        <v>0</v>
      </c>
      <c r="AB180">
        <f t="shared" si="151"/>
        <v>0</v>
      </c>
      <c r="AC180">
        <f t="shared" si="151"/>
        <v>0</v>
      </c>
      <c r="AD180">
        <f t="shared" si="151"/>
        <v>0</v>
      </c>
      <c r="AE180">
        <f t="shared" si="151"/>
        <v>0</v>
      </c>
      <c r="AF180">
        <f t="shared" si="151"/>
        <v>0</v>
      </c>
      <c r="AG180">
        <f t="shared" si="151"/>
        <v>0</v>
      </c>
      <c r="AH180">
        <f t="shared" si="151"/>
        <v>0</v>
      </c>
      <c r="AI180">
        <f t="shared" si="151"/>
        <v>0</v>
      </c>
      <c r="AJ180">
        <f t="shared" si="151"/>
        <v>0</v>
      </c>
      <c r="AK180">
        <f t="shared" si="151"/>
        <v>0</v>
      </c>
      <c r="AL180">
        <f t="shared" si="151"/>
        <v>0</v>
      </c>
      <c r="AM180">
        <f t="shared" si="151"/>
        <v>0</v>
      </c>
      <c r="AN180">
        <f t="shared" si="151"/>
        <v>0</v>
      </c>
      <c r="AO180">
        <f t="shared" si="151"/>
        <v>0</v>
      </c>
      <c r="AP180">
        <f t="shared" si="151"/>
        <v>0</v>
      </c>
      <c r="AQ180">
        <f t="shared" si="151"/>
        <v>0</v>
      </c>
      <c r="AR180">
        <f t="shared" si="151"/>
        <v>0</v>
      </c>
      <c r="AS180">
        <f t="shared" si="151"/>
        <v>0</v>
      </c>
      <c r="AT180">
        <f t="shared" si="151"/>
        <v>0</v>
      </c>
      <c r="AU180">
        <f t="shared" si="151"/>
        <v>0</v>
      </c>
      <c r="AV180">
        <f t="shared" si="151"/>
        <v>0</v>
      </c>
      <c r="AW180">
        <f t="shared" si="151"/>
        <v>0</v>
      </c>
      <c r="AX180">
        <f t="shared" si="151"/>
        <v>0</v>
      </c>
      <c r="AY180">
        <f t="shared" si="151"/>
        <v>0</v>
      </c>
    </row>
    <row r="181" spans="1:51" ht="22.9" customHeight="1">
      <c r="A181" s="106" t="s">
        <v>302</v>
      </c>
      <c r="B181" s="107"/>
      <c r="C181" s="107"/>
      <c r="D181" s="107"/>
      <c r="E181" s="107"/>
      <c r="F181" s="107"/>
      <c r="G181" s="107"/>
      <c r="H181" s="107"/>
      <c r="I181" s="107"/>
      <c r="J181" s="107"/>
      <c r="K181" s="107"/>
      <c r="L181" s="107"/>
      <c r="M181" s="107"/>
    </row>
    <row r="182" spans="1:51" ht="22.9" customHeight="1">
      <c r="A182" s="6" t="s">
        <v>192</v>
      </c>
      <c r="B182" s="6" t="s">
        <v>193</v>
      </c>
      <c r="C182" s="7" t="s">
        <v>14</v>
      </c>
      <c r="D182" s="8">
        <v>2320</v>
      </c>
      <c r="E182" s="8"/>
      <c r="F182" s="8">
        <f>ROUNDDOWN(D182*E182, 0)</f>
        <v>0</v>
      </c>
      <c r="G182" s="8"/>
      <c r="H182" s="8">
        <f>ROUNDDOWN(D182*G182, 0)</f>
        <v>0</v>
      </c>
      <c r="I182" s="8"/>
      <c r="J182" s="8">
        <f>ROUNDDOWN(D182*I182, 0)</f>
        <v>0</v>
      </c>
      <c r="K182" s="8">
        <f>E182+G182+I182</f>
        <v>0</v>
      </c>
      <c r="L182" s="8">
        <f>F182+H182+J182</f>
        <v>0</v>
      </c>
      <c r="M182" s="15"/>
      <c r="O182" t="str">
        <f>""</f>
        <v/>
      </c>
      <c r="P182" s="1" t="s">
        <v>86</v>
      </c>
      <c r="Q182">
        <v>1</v>
      </c>
      <c r="R182">
        <f>IF(P182="기계경비", J182, 0)</f>
        <v>0</v>
      </c>
      <c r="S182">
        <f>IF(P182="운반비", L182, 0)</f>
        <v>0</v>
      </c>
      <c r="T182">
        <f>IF(P182="작업부산물", F182, 0)</f>
        <v>0</v>
      </c>
      <c r="U182">
        <f>IF(P182="관급", F182, 0)</f>
        <v>0</v>
      </c>
      <c r="V182">
        <f>IF(P182="외주비", J182, 0)</f>
        <v>0</v>
      </c>
      <c r="W182">
        <f>IF(P182="장비비", J182, 0)</f>
        <v>0</v>
      </c>
      <c r="X182">
        <f>IF(P182="폐기물처리비", L182, 0)</f>
        <v>0</v>
      </c>
      <c r="Y182">
        <f>IF(P182="가설비", J182, 0)</f>
        <v>0</v>
      </c>
      <c r="Z182">
        <f>IF(P182="잡비제외분", F182, 0)</f>
        <v>0</v>
      </c>
      <c r="AA182">
        <f>IF(P182="사급자재대", L182, 0)</f>
        <v>0</v>
      </c>
      <c r="AB182">
        <f>IF(P182="관급자재대", L182, 0)</f>
        <v>0</v>
      </c>
      <c r="AC182">
        <f>IF(P182="사용자항목1", L182, 0)</f>
        <v>0</v>
      </c>
      <c r="AD182">
        <f>IF(P182="사용자항목2", L182, 0)</f>
        <v>0</v>
      </c>
      <c r="AE182">
        <f>IF(P182="안전관리비", L182, 0)</f>
        <v>0</v>
      </c>
      <c r="AF182">
        <f>IF(P182="품질관리비", L182, 0)</f>
        <v>0</v>
      </c>
      <c r="AG182">
        <f>IF(P182="작업부산물(철거해체)", L182, 0)</f>
        <v>0</v>
      </c>
      <c r="AH182">
        <f>IF(P182="재해예방기술지도비", L182, 0)</f>
        <v>0</v>
      </c>
      <c r="AI182">
        <f>IF(P182="사용자항목7", L182, 0)</f>
        <v>0</v>
      </c>
      <c r="AJ182">
        <f>IF(P182="석면분담금", L182, 0)</f>
        <v>0</v>
      </c>
      <c r="AK182">
        <f>IF(P182="임금채권분담금", L182, 0)</f>
        <v>0</v>
      </c>
      <c r="AL182">
        <f>IF(P182="사용자항목10", L182, 0)</f>
        <v>0</v>
      </c>
      <c r="AM182">
        <f>IF(P182="사용자항목11", L182, 0)</f>
        <v>0</v>
      </c>
      <c r="AN182">
        <f>IF(P182="사용자항목12", L182, 0)</f>
        <v>0</v>
      </c>
      <c r="AO182">
        <f>IF(P182="사용자항목13", L182, 0)</f>
        <v>0</v>
      </c>
      <c r="AP182">
        <f>IF(P182="사용자항목14", L182, 0)</f>
        <v>0</v>
      </c>
      <c r="AQ182">
        <f>IF(P182="사용자항목15", L182, 0)</f>
        <v>0</v>
      </c>
      <c r="AR182">
        <f>IF(P182="사용자항목16", L182, 0)</f>
        <v>0</v>
      </c>
      <c r="AS182">
        <f>IF(P182="사용자항목17", L182, 0)</f>
        <v>0</v>
      </c>
      <c r="AT182">
        <f>IF(P182="사용자항목18", L182, 0)</f>
        <v>0</v>
      </c>
      <c r="AU182">
        <f>IF(P182="사용자항목19", L182, 0)</f>
        <v>0</v>
      </c>
    </row>
    <row r="183" spans="1:51" ht="22.9" customHeight="1">
      <c r="A183" s="9"/>
      <c r="B183" s="9"/>
      <c r="C183" s="14"/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 spans="1:51" ht="22.9" customHeight="1">
      <c r="A184" s="9"/>
      <c r="B184" s="9"/>
      <c r="C184" s="14"/>
      <c r="D184" s="8"/>
      <c r="E184" s="8"/>
      <c r="F184" s="8"/>
      <c r="G184" s="8"/>
      <c r="H184" s="8"/>
      <c r="I184" s="8"/>
      <c r="J184" s="8"/>
      <c r="K184" s="8"/>
      <c r="L184" s="8"/>
      <c r="M184" s="8"/>
    </row>
    <row r="185" spans="1:51" ht="22.9" customHeight="1">
      <c r="A185" s="9"/>
      <c r="B185" s="9"/>
      <c r="C185" s="14"/>
      <c r="D185" s="8"/>
      <c r="E185" s="8"/>
      <c r="F185" s="8"/>
      <c r="G185" s="8"/>
      <c r="H185" s="8"/>
      <c r="I185" s="8"/>
      <c r="J185" s="8"/>
      <c r="K185" s="8"/>
      <c r="L185" s="8"/>
      <c r="M185" s="8"/>
    </row>
    <row r="186" spans="1:51" ht="22.9" customHeight="1">
      <c r="A186" s="9"/>
      <c r="B186" s="9"/>
      <c r="C186" s="14"/>
      <c r="D186" s="8"/>
      <c r="E186" s="8"/>
      <c r="F186" s="8"/>
      <c r="G186" s="8"/>
      <c r="H186" s="8"/>
      <c r="I186" s="8"/>
      <c r="J186" s="8"/>
      <c r="K186" s="8"/>
      <c r="L186" s="8"/>
      <c r="M186" s="8"/>
    </row>
    <row r="187" spans="1:51" ht="22.9" customHeight="1">
      <c r="A187" s="9"/>
      <c r="B187" s="9"/>
      <c r="C187" s="14"/>
      <c r="D187" s="8"/>
      <c r="E187" s="8"/>
      <c r="F187" s="8"/>
      <c r="G187" s="8"/>
      <c r="H187" s="8"/>
      <c r="I187" s="8"/>
      <c r="J187" s="8"/>
      <c r="K187" s="8"/>
      <c r="L187" s="8"/>
      <c r="M187" s="8"/>
    </row>
    <row r="188" spans="1:51" ht="22.9" customHeight="1">
      <c r="A188" s="9"/>
      <c r="B188" s="9"/>
      <c r="C188" s="14"/>
      <c r="D188" s="8"/>
      <c r="E188" s="8"/>
      <c r="F188" s="8"/>
      <c r="G188" s="8"/>
      <c r="H188" s="8"/>
      <c r="I188" s="8"/>
      <c r="J188" s="8"/>
      <c r="K188" s="8"/>
      <c r="L188" s="8"/>
      <c r="M188" s="8"/>
    </row>
    <row r="189" spans="1:51" ht="22.9" customHeight="1">
      <c r="A189" s="9"/>
      <c r="B189" s="9"/>
      <c r="C189" s="14"/>
      <c r="D189" s="8"/>
      <c r="E189" s="8"/>
      <c r="F189" s="8"/>
      <c r="G189" s="8"/>
      <c r="H189" s="8"/>
      <c r="I189" s="8"/>
      <c r="J189" s="8"/>
      <c r="K189" s="8"/>
      <c r="L189" s="8"/>
      <c r="M189" s="8"/>
    </row>
    <row r="190" spans="1:51" ht="22.9" customHeight="1">
      <c r="A190" s="9"/>
      <c r="B190" s="9"/>
      <c r="C190" s="14"/>
      <c r="D190" s="8"/>
      <c r="E190" s="8"/>
      <c r="F190" s="8"/>
      <c r="G190" s="8"/>
      <c r="H190" s="8"/>
      <c r="I190" s="8"/>
      <c r="J190" s="8"/>
      <c r="K190" s="8"/>
      <c r="L190" s="8"/>
      <c r="M190" s="8"/>
    </row>
    <row r="191" spans="1:51" ht="22.9" customHeight="1">
      <c r="A191" s="9"/>
      <c r="B191" s="9"/>
      <c r="C191" s="14"/>
      <c r="D191" s="8"/>
      <c r="E191" s="8"/>
      <c r="F191" s="8"/>
      <c r="G191" s="8"/>
      <c r="H191" s="8"/>
      <c r="I191" s="8"/>
      <c r="J191" s="8"/>
      <c r="K191" s="8"/>
      <c r="L191" s="8"/>
      <c r="M191" s="8"/>
    </row>
    <row r="192" spans="1:51" ht="22.9" customHeight="1">
      <c r="A192" s="9"/>
      <c r="B192" s="9"/>
      <c r="C192" s="14"/>
      <c r="D192" s="8"/>
      <c r="E192" s="8"/>
      <c r="F192" s="8"/>
      <c r="G192" s="8"/>
      <c r="H192" s="8"/>
      <c r="I192" s="8"/>
      <c r="J192" s="8"/>
      <c r="K192" s="8"/>
      <c r="L192" s="8"/>
      <c r="M192" s="8"/>
    </row>
    <row r="193" spans="1:51" ht="22.9" customHeight="1">
      <c r="A193" s="9"/>
      <c r="B193" s="9"/>
      <c r="C193" s="14"/>
      <c r="D193" s="8"/>
      <c r="E193" s="8"/>
      <c r="F193" s="8"/>
      <c r="G193" s="8"/>
      <c r="H193" s="8"/>
      <c r="I193" s="8"/>
      <c r="J193" s="8"/>
      <c r="K193" s="8"/>
      <c r="L193" s="8"/>
      <c r="M193" s="8"/>
    </row>
    <row r="194" spans="1:51" ht="22.9" customHeight="1">
      <c r="A194" s="9"/>
      <c r="B194" s="9"/>
      <c r="C194" s="14"/>
      <c r="D194" s="8"/>
      <c r="E194" s="8"/>
      <c r="F194" s="8"/>
      <c r="G194" s="8"/>
      <c r="H194" s="8"/>
      <c r="I194" s="8"/>
      <c r="J194" s="8"/>
      <c r="K194" s="8"/>
      <c r="L194" s="8"/>
      <c r="M194" s="8"/>
    </row>
    <row r="195" spans="1:51" ht="22.9" customHeight="1">
      <c r="A195" s="9"/>
      <c r="B195" s="9"/>
      <c r="C195" s="14"/>
      <c r="D195" s="8"/>
      <c r="E195" s="8"/>
      <c r="F195" s="8"/>
      <c r="G195" s="8"/>
      <c r="H195" s="8"/>
      <c r="I195" s="8"/>
      <c r="J195" s="8"/>
      <c r="K195" s="8"/>
      <c r="L195" s="8"/>
      <c r="M195" s="8"/>
    </row>
    <row r="196" spans="1:51" ht="22.9" customHeight="1">
      <c r="A196" s="10" t="s">
        <v>87</v>
      </c>
      <c r="B196" s="11"/>
      <c r="C196" s="12"/>
      <c r="D196" s="13"/>
      <c r="E196" s="13"/>
      <c r="F196" s="13">
        <f>ROUNDDOWN(SUMIF(Q182:Q195, "1", F182:F195), 0)</f>
        <v>0</v>
      </c>
      <c r="G196" s="13"/>
      <c r="H196" s="13">
        <f>ROUNDDOWN(SUMIF(Q182:Q195, "1", H182:H195), 0)</f>
        <v>0</v>
      </c>
      <c r="I196" s="13"/>
      <c r="J196" s="13">
        <f>ROUNDDOWN(SUMIF(Q182:Q195, "1", J182:J195), 0)</f>
        <v>0</v>
      </c>
      <c r="K196" s="13"/>
      <c r="L196" s="13">
        <f>F196+H196+J196</f>
        <v>0</v>
      </c>
      <c r="M196" s="13"/>
      <c r="R196">
        <f t="shared" ref="R196:AY196" si="152">ROUNDDOWN(SUM(R182:R182), 0)</f>
        <v>0</v>
      </c>
      <c r="S196">
        <f t="shared" si="152"/>
        <v>0</v>
      </c>
      <c r="T196">
        <f t="shared" si="152"/>
        <v>0</v>
      </c>
      <c r="U196">
        <f t="shared" si="152"/>
        <v>0</v>
      </c>
      <c r="V196">
        <f t="shared" si="152"/>
        <v>0</v>
      </c>
      <c r="W196">
        <f t="shared" si="152"/>
        <v>0</v>
      </c>
      <c r="X196">
        <f t="shared" si="152"/>
        <v>0</v>
      </c>
      <c r="Y196">
        <f t="shared" si="152"/>
        <v>0</v>
      </c>
      <c r="Z196">
        <f t="shared" si="152"/>
        <v>0</v>
      </c>
      <c r="AA196">
        <f t="shared" si="152"/>
        <v>0</v>
      </c>
      <c r="AB196">
        <f t="shared" si="152"/>
        <v>0</v>
      </c>
      <c r="AC196">
        <f t="shared" si="152"/>
        <v>0</v>
      </c>
      <c r="AD196">
        <f t="shared" si="152"/>
        <v>0</v>
      </c>
      <c r="AE196">
        <f t="shared" si="152"/>
        <v>0</v>
      </c>
      <c r="AF196">
        <f t="shared" si="152"/>
        <v>0</v>
      </c>
      <c r="AG196">
        <f t="shared" si="152"/>
        <v>0</v>
      </c>
      <c r="AH196">
        <f t="shared" si="152"/>
        <v>0</v>
      </c>
      <c r="AI196">
        <f t="shared" si="152"/>
        <v>0</v>
      </c>
      <c r="AJ196">
        <f t="shared" si="152"/>
        <v>0</v>
      </c>
      <c r="AK196">
        <f t="shared" si="152"/>
        <v>0</v>
      </c>
      <c r="AL196">
        <f t="shared" si="152"/>
        <v>0</v>
      </c>
      <c r="AM196">
        <f t="shared" si="152"/>
        <v>0</v>
      </c>
      <c r="AN196">
        <f t="shared" si="152"/>
        <v>0</v>
      </c>
      <c r="AO196">
        <f t="shared" si="152"/>
        <v>0</v>
      </c>
      <c r="AP196">
        <f t="shared" si="152"/>
        <v>0</v>
      </c>
      <c r="AQ196">
        <f t="shared" si="152"/>
        <v>0</v>
      </c>
      <c r="AR196">
        <f t="shared" si="152"/>
        <v>0</v>
      </c>
      <c r="AS196">
        <f t="shared" si="152"/>
        <v>0</v>
      </c>
      <c r="AT196">
        <f t="shared" si="152"/>
        <v>0</v>
      </c>
      <c r="AU196">
        <f t="shared" si="152"/>
        <v>0</v>
      </c>
      <c r="AV196">
        <f t="shared" si="152"/>
        <v>0</v>
      </c>
      <c r="AW196">
        <f t="shared" si="152"/>
        <v>0</v>
      </c>
      <c r="AX196">
        <f t="shared" si="152"/>
        <v>0</v>
      </c>
      <c r="AY196">
        <f t="shared" si="152"/>
        <v>0</v>
      </c>
    </row>
    <row r="197" spans="1:51" ht="22.9" customHeight="1">
      <c r="A197" s="106" t="s">
        <v>303</v>
      </c>
      <c r="B197" s="107"/>
      <c r="C197" s="107"/>
      <c r="D197" s="107"/>
      <c r="E197" s="107"/>
      <c r="F197" s="107"/>
      <c r="G197" s="107"/>
      <c r="H197" s="107"/>
      <c r="I197" s="107"/>
      <c r="J197" s="107"/>
      <c r="K197" s="107"/>
      <c r="L197" s="107"/>
      <c r="M197" s="107"/>
    </row>
    <row r="198" spans="1:51" ht="22.9" customHeight="1">
      <c r="A198" s="6" t="s">
        <v>46</v>
      </c>
      <c r="B198" s="6" t="s">
        <v>68</v>
      </c>
      <c r="C198" s="7" t="s">
        <v>48</v>
      </c>
      <c r="D198" s="8">
        <v>1</v>
      </c>
      <c r="E198" s="8">
        <v>0</v>
      </c>
      <c r="F198" s="8">
        <f t="shared" ref="F198:F220" si="153">ROUNDDOWN(D198*E198, 0)</f>
        <v>0</v>
      </c>
      <c r="G198" s="8">
        <v>0</v>
      </c>
      <c r="H198" s="8">
        <f t="shared" ref="H198:H220" si="154">ROUNDDOWN(D198*G198, 0)</f>
        <v>0</v>
      </c>
      <c r="I198" s="8"/>
      <c r="J198" s="8">
        <f t="shared" ref="J198:J220" si="155">ROUNDDOWN(D198*I198, 0)</f>
        <v>0</v>
      </c>
      <c r="K198" s="8">
        <f t="shared" ref="K198:K220" si="156">E198+G198+I198</f>
        <v>0</v>
      </c>
      <c r="L198" s="8">
        <f t="shared" ref="L198:L220" si="157">F198+H198+J198</f>
        <v>0</v>
      </c>
      <c r="M198" s="15"/>
      <c r="O198" t="str">
        <f t="shared" ref="O198:O220" si="158">"03"</f>
        <v>03</v>
      </c>
      <c r="P198" t="s">
        <v>276</v>
      </c>
      <c r="Q198">
        <v>1</v>
      </c>
      <c r="R198">
        <f t="shared" ref="R198:R220" si="159">IF(P198="기계경비", J198, 0)</f>
        <v>0</v>
      </c>
      <c r="S198">
        <f t="shared" ref="S198:S220" si="160">IF(P198="운반비", L198, 0)</f>
        <v>0</v>
      </c>
      <c r="T198">
        <f t="shared" ref="T198:T220" si="161">IF(P198="작업부산물", F198, 0)</f>
        <v>0</v>
      </c>
      <c r="U198">
        <f t="shared" ref="U198:U220" si="162">IF(P198="관급", F198, 0)</f>
        <v>0</v>
      </c>
      <c r="V198">
        <f t="shared" ref="V198:V220" si="163">IF(P198="외주비", J198, 0)</f>
        <v>0</v>
      </c>
      <c r="W198">
        <f t="shared" ref="W198:W220" si="164">IF(P198="장비비", J198, 0)</f>
        <v>0</v>
      </c>
      <c r="X198">
        <f t="shared" ref="X198:X220" si="165">IF(P198="폐기물처리비", L198, 0)</f>
        <v>0</v>
      </c>
      <c r="Y198">
        <f t="shared" ref="Y198:Y220" si="166">IF(P198="가설비", J198, 0)</f>
        <v>0</v>
      </c>
      <c r="Z198">
        <f t="shared" ref="Z198:Z220" si="167">IF(P198="잡비제외분", F198, 0)</f>
        <v>0</v>
      </c>
      <c r="AA198">
        <f t="shared" ref="AA198:AA220" si="168">IF(P198="사급자재대", L198, 0)</f>
        <v>0</v>
      </c>
      <c r="AB198">
        <f t="shared" ref="AB198:AB220" si="169">IF(P198="관급자재대", L198, 0)</f>
        <v>0</v>
      </c>
      <c r="AC198">
        <f t="shared" ref="AC198:AC220" si="170">IF(P198="사용자항목1", L198, 0)</f>
        <v>0</v>
      </c>
      <c r="AD198">
        <f t="shared" ref="AD198:AD220" si="171">IF(P198="사용자항목2", L198, 0)</f>
        <v>0</v>
      </c>
      <c r="AE198">
        <f t="shared" ref="AE198:AE220" si="172">IF(P198="안전관리비", L198, 0)</f>
        <v>0</v>
      </c>
      <c r="AF198">
        <f t="shared" ref="AF198:AF220" si="173">IF(P198="품질관리비", L198, 0)</f>
        <v>0</v>
      </c>
      <c r="AG198">
        <f t="shared" ref="AG198:AG220" si="174">IF(P198="작업부산물(철거해체)", L198, 0)</f>
        <v>0</v>
      </c>
      <c r="AH198">
        <f t="shared" ref="AH198:AH220" si="175">IF(P198="재해예방기술지도비", L198, 0)</f>
        <v>0</v>
      </c>
      <c r="AI198">
        <f t="shared" ref="AI198:AI220" si="176">IF(P198="사용자항목7", L198, 0)</f>
        <v>0</v>
      </c>
      <c r="AJ198">
        <f t="shared" ref="AJ198:AJ220" si="177">IF(P198="석면분담금", L198, 0)</f>
        <v>0</v>
      </c>
      <c r="AK198">
        <f t="shared" ref="AK198:AK220" si="178">IF(P198="임금채권분담금", L198, 0)</f>
        <v>0</v>
      </c>
      <c r="AL198">
        <f t="shared" ref="AL198:AL220" si="179">IF(P198="사용자항목10", L198, 0)</f>
        <v>0</v>
      </c>
      <c r="AM198">
        <f t="shared" ref="AM198:AM220" si="180">IF(P198="사용자항목11", L198, 0)</f>
        <v>0</v>
      </c>
      <c r="AN198">
        <f t="shared" ref="AN198:AN220" si="181">IF(P198="사용자항목12", L198, 0)</f>
        <v>0</v>
      </c>
      <c r="AO198">
        <f t="shared" ref="AO198:AO220" si="182">IF(P198="사용자항목13", L198, 0)</f>
        <v>0</v>
      </c>
      <c r="AP198">
        <f t="shared" ref="AP198:AP220" si="183">IF(P198="사용자항목14", L198, 0)</f>
        <v>0</v>
      </c>
      <c r="AQ198">
        <f t="shared" ref="AQ198:AQ220" si="184">IF(P198="사용자항목15", L198, 0)</f>
        <v>0</v>
      </c>
      <c r="AR198">
        <f t="shared" ref="AR198:AR220" si="185">IF(P198="사용자항목16", L198, 0)</f>
        <v>0</v>
      </c>
      <c r="AS198">
        <f t="shared" ref="AS198:AS220" si="186">IF(P198="사용자항목17", L198, 0)</f>
        <v>0</v>
      </c>
      <c r="AT198">
        <f t="shared" ref="AT198:AT220" si="187">IF(P198="사용자항목18", L198, 0)</f>
        <v>0</v>
      </c>
      <c r="AU198">
        <f t="shared" ref="AU198:AU220" si="188">IF(P198="사용자항목19", L198, 0)</f>
        <v>0</v>
      </c>
    </row>
    <row r="199" spans="1:51" ht="22.9" customHeight="1">
      <c r="A199" s="6" t="s">
        <v>46</v>
      </c>
      <c r="B199" s="6" t="s">
        <v>69</v>
      </c>
      <c r="C199" s="7" t="s">
        <v>48</v>
      </c>
      <c r="D199" s="8">
        <v>1</v>
      </c>
      <c r="E199" s="8">
        <v>0</v>
      </c>
      <c r="F199" s="8">
        <f t="shared" si="153"/>
        <v>0</v>
      </c>
      <c r="G199" s="8">
        <v>0</v>
      </c>
      <c r="H199" s="8">
        <f t="shared" si="154"/>
        <v>0</v>
      </c>
      <c r="I199" s="8"/>
      <c r="J199" s="8">
        <f t="shared" si="155"/>
        <v>0</v>
      </c>
      <c r="K199" s="8">
        <f t="shared" si="156"/>
        <v>0</v>
      </c>
      <c r="L199" s="8">
        <f t="shared" si="157"/>
        <v>0</v>
      </c>
      <c r="M199" s="15"/>
      <c r="O199" t="str">
        <f t="shared" si="158"/>
        <v>03</v>
      </c>
      <c r="P199" t="s">
        <v>276</v>
      </c>
      <c r="Q199">
        <v>1</v>
      </c>
      <c r="R199">
        <f t="shared" si="159"/>
        <v>0</v>
      </c>
      <c r="S199">
        <f t="shared" si="160"/>
        <v>0</v>
      </c>
      <c r="T199">
        <f t="shared" si="161"/>
        <v>0</v>
      </c>
      <c r="U199">
        <f t="shared" si="162"/>
        <v>0</v>
      </c>
      <c r="V199">
        <f t="shared" si="163"/>
        <v>0</v>
      </c>
      <c r="W199">
        <f t="shared" si="164"/>
        <v>0</v>
      </c>
      <c r="X199">
        <f t="shared" si="165"/>
        <v>0</v>
      </c>
      <c r="Y199">
        <f t="shared" si="166"/>
        <v>0</v>
      </c>
      <c r="Z199">
        <f t="shared" si="167"/>
        <v>0</v>
      </c>
      <c r="AA199">
        <f t="shared" si="168"/>
        <v>0</v>
      </c>
      <c r="AB199">
        <f t="shared" si="169"/>
        <v>0</v>
      </c>
      <c r="AC199">
        <f t="shared" si="170"/>
        <v>0</v>
      </c>
      <c r="AD199">
        <f t="shared" si="171"/>
        <v>0</v>
      </c>
      <c r="AE199">
        <f t="shared" si="172"/>
        <v>0</v>
      </c>
      <c r="AF199">
        <f t="shared" si="173"/>
        <v>0</v>
      </c>
      <c r="AG199">
        <f t="shared" si="174"/>
        <v>0</v>
      </c>
      <c r="AH199">
        <f t="shared" si="175"/>
        <v>0</v>
      </c>
      <c r="AI199">
        <f t="shared" si="176"/>
        <v>0</v>
      </c>
      <c r="AJ199">
        <f t="shared" si="177"/>
        <v>0</v>
      </c>
      <c r="AK199">
        <f t="shared" si="178"/>
        <v>0</v>
      </c>
      <c r="AL199">
        <f t="shared" si="179"/>
        <v>0</v>
      </c>
      <c r="AM199">
        <f t="shared" si="180"/>
        <v>0</v>
      </c>
      <c r="AN199">
        <f t="shared" si="181"/>
        <v>0</v>
      </c>
      <c r="AO199">
        <f t="shared" si="182"/>
        <v>0</v>
      </c>
      <c r="AP199">
        <f t="shared" si="183"/>
        <v>0</v>
      </c>
      <c r="AQ199">
        <f t="shared" si="184"/>
        <v>0</v>
      </c>
      <c r="AR199">
        <f t="shared" si="185"/>
        <v>0</v>
      </c>
      <c r="AS199">
        <f t="shared" si="186"/>
        <v>0</v>
      </c>
      <c r="AT199">
        <f t="shared" si="187"/>
        <v>0</v>
      </c>
      <c r="AU199">
        <f t="shared" si="188"/>
        <v>0</v>
      </c>
    </row>
    <row r="200" spans="1:51" ht="22.9" customHeight="1">
      <c r="A200" s="6" t="s">
        <v>46</v>
      </c>
      <c r="B200" s="6" t="s">
        <v>70</v>
      </c>
      <c r="C200" s="7" t="s">
        <v>48</v>
      </c>
      <c r="D200" s="8">
        <v>1</v>
      </c>
      <c r="E200" s="8">
        <v>0</v>
      </c>
      <c r="F200" s="8">
        <f t="shared" si="153"/>
        <v>0</v>
      </c>
      <c r="G200" s="8">
        <v>0</v>
      </c>
      <c r="H200" s="8">
        <f t="shared" si="154"/>
        <v>0</v>
      </c>
      <c r="I200" s="8"/>
      <c r="J200" s="8">
        <f t="shared" si="155"/>
        <v>0</v>
      </c>
      <c r="K200" s="8">
        <f t="shared" si="156"/>
        <v>0</v>
      </c>
      <c r="L200" s="8">
        <f t="shared" si="157"/>
        <v>0</v>
      </c>
      <c r="M200" s="15"/>
      <c r="O200" t="str">
        <f t="shared" si="158"/>
        <v>03</v>
      </c>
      <c r="P200" t="s">
        <v>276</v>
      </c>
      <c r="Q200">
        <v>1</v>
      </c>
      <c r="R200">
        <f t="shared" si="159"/>
        <v>0</v>
      </c>
      <c r="S200">
        <f t="shared" si="160"/>
        <v>0</v>
      </c>
      <c r="T200">
        <f t="shared" si="161"/>
        <v>0</v>
      </c>
      <c r="U200">
        <f t="shared" si="162"/>
        <v>0</v>
      </c>
      <c r="V200">
        <f t="shared" si="163"/>
        <v>0</v>
      </c>
      <c r="W200">
        <f t="shared" si="164"/>
        <v>0</v>
      </c>
      <c r="X200">
        <f t="shared" si="165"/>
        <v>0</v>
      </c>
      <c r="Y200">
        <f t="shared" si="166"/>
        <v>0</v>
      </c>
      <c r="Z200">
        <f t="shared" si="167"/>
        <v>0</v>
      </c>
      <c r="AA200">
        <f t="shared" si="168"/>
        <v>0</v>
      </c>
      <c r="AB200">
        <f t="shared" si="169"/>
        <v>0</v>
      </c>
      <c r="AC200">
        <f t="shared" si="170"/>
        <v>0</v>
      </c>
      <c r="AD200">
        <f t="shared" si="171"/>
        <v>0</v>
      </c>
      <c r="AE200">
        <f t="shared" si="172"/>
        <v>0</v>
      </c>
      <c r="AF200">
        <f t="shared" si="173"/>
        <v>0</v>
      </c>
      <c r="AG200">
        <f t="shared" si="174"/>
        <v>0</v>
      </c>
      <c r="AH200">
        <f t="shared" si="175"/>
        <v>0</v>
      </c>
      <c r="AI200">
        <f t="shared" si="176"/>
        <v>0</v>
      </c>
      <c r="AJ200">
        <f t="shared" si="177"/>
        <v>0</v>
      </c>
      <c r="AK200">
        <f t="shared" si="178"/>
        <v>0</v>
      </c>
      <c r="AL200">
        <f t="shared" si="179"/>
        <v>0</v>
      </c>
      <c r="AM200">
        <f t="shared" si="180"/>
        <v>0</v>
      </c>
      <c r="AN200">
        <f t="shared" si="181"/>
        <v>0</v>
      </c>
      <c r="AO200">
        <f t="shared" si="182"/>
        <v>0</v>
      </c>
      <c r="AP200">
        <f t="shared" si="183"/>
        <v>0</v>
      </c>
      <c r="AQ200">
        <f t="shared" si="184"/>
        <v>0</v>
      </c>
      <c r="AR200">
        <f t="shared" si="185"/>
        <v>0</v>
      </c>
      <c r="AS200">
        <f t="shared" si="186"/>
        <v>0</v>
      </c>
      <c r="AT200">
        <f t="shared" si="187"/>
        <v>0</v>
      </c>
      <c r="AU200">
        <f t="shared" si="188"/>
        <v>0</v>
      </c>
    </row>
    <row r="201" spans="1:51" ht="22.9" customHeight="1">
      <c r="A201" s="6" t="s">
        <v>46</v>
      </c>
      <c r="B201" s="6" t="s">
        <v>50</v>
      </c>
      <c r="C201" s="7" t="s">
        <v>48</v>
      </c>
      <c r="D201" s="8">
        <v>1</v>
      </c>
      <c r="E201" s="8">
        <v>0</v>
      </c>
      <c r="F201" s="8">
        <f t="shared" si="153"/>
        <v>0</v>
      </c>
      <c r="G201" s="8">
        <v>0</v>
      </c>
      <c r="H201" s="8">
        <f t="shared" si="154"/>
        <v>0</v>
      </c>
      <c r="I201" s="8"/>
      <c r="J201" s="8">
        <f t="shared" si="155"/>
        <v>0</v>
      </c>
      <c r="K201" s="8">
        <f t="shared" si="156"/>
        <v>0</v>
      </c>
      <c r="L201" s="8">
        <f t="shared" si="157"/>
        <v>0</v>
      </c>
      <c r="M201" s="15"/>
      <c r="O201" t="str">
        <f t="shared" si="158"/>
        <v>03</v>
      </c>
      <c r="P201" t="s">
        <v>276</v>
      </c>
      <c r="Q201">
        <v>1</v>
      </c>
      <c r="R201">
        <f t="shared" si="159"/>
        <v>0</v>
      </c>
      <c r="S201">
        <f t="shared" si="160"/>
        <v>0</v>
      </c>
      <c r="T201">
        <f t="shared" si="161"/>
        <v>0</v>
      </c>
      <c r="U201">
        <f t="shared" si="162"/>
        <v>0</v>
      </c>
      <c r="V201">
        <f t="shared" si="163"/>
        <v>0</v>
      </c>
      <c r="W201">
        <f t="shared" si="164"/>
        <v>0</v>
      </c>
      <c r="X201">
        <f t="shared" si="165"/>
        <v>0</v>
      </c>
      <c r="Y201">
        <f t="shared" si="166"/>
        <v>0</v>
      </c>
      <c r="Z201">
        <f t="shared" si="167"/>
        <v>0</v>
      </c>
      <c r="AA201">
        <f t="shared" si="168"/>
        <v>0</v>
      </c>
      <c r="AB201">
        <f t="shared" si="169"/>
        <v>0</v>
      </c>
      <c r="AC201">
        <f t="shared" si="170"/>
        <v>0</v>
      </c>
      <c r="AD201">
        <f t="shared" si="171"/>
        <v>0</v>
      </c>
      <c r="AE201">
        <f t="shared" si="172"/>
        <v>0</v>
      </c>
      <c r="AF201">
        <f t="shared" si="173"/>
        <v>0</v>
      </c>
      <c r="AG201">
        <f t="shared" si="174"/>
        <v>0</v>
      </c>
      <c r="AH201">
        <f t="shared" si="175"/>
        <v>0</v>
      </c>
      <c r="AI201">
        <f t="shared" si="176"/>
        <v>0</v>
      </c>
      <c r="AJ201">
        <f t="shared" si="177"/>
        <v>0</v>
      </c>
      <c r="AK201">
        <f t="shared" si="178"/>
        <v>0</v>
      </c>
      <c r="AL201">
        <f t="shared" si="179"/>
        <v>0</v>
      </c>
      <c r="AM201">
        <f t="shared" si="180"/>
        <v>0</v>
      </c>
      <c r="AN201">
        <f t="shared" si="181"/>
        <v>0</v>
      </c>
      <c r="AO201">
        <f t="shared" si="182"/>
        <v>0</v>
      </c>
      <c r="AP201">
        <f t="shared" si="183"/>
        <v>0</v>
      </c>
      <c r="AQ201">
        <f t="shared" si="184"/>
        <v>0</v>
      </c>
      <c r="AR201">
        <f t="shared" si="185"/>
        <v>0</v>
      </c>
      <c r="AS201">
        <f t="shared" si="186"/>
        <v>0</v>
      </c>
      <c r="AT201">
        <f t="shared" si="187"/>
        <v>0</v>
      </c>
      <c r="AU201">
        <f t="shared" si="188"/>
        <v>0</v>
      </c>
    </row>
    <row r="202" spans="1:51" ht="22.9" customHeight="1">
      <c r="A202" s="6" t="s">
        <v>46</v>
      </c>
      <c r="B202" s="6" t="s">
        <v>49</v>
      </c>
      <c r="C202" s="7" t="s">
        <v>48</v>
      </c>
      <c r="D202" s="8">
        <v>1</v>
      </c>
      <c r="E202" s="8">
        <v>0</v>
      </c>
      <c r="F202" s="8">
        <f t="shared" si="153"/>
        <v>0</v>
      </c>
      <c r="G202" s="8">
        <v>0</v>
      </c>
      <c r="H202" s="8">
        <f t="shared" si="154"/>
        <v>0</v>
      </c>
      <c r="I202" s="8"/>
      <c r="J202" s="8">
        <f t="shared" si="155"/>
        <v>0</v>
      </c>
      <c r="K202" s="8">
        <f t="shared" si="156"/>
        <v>0</v>
      </c>
      <c r="L202" s="8">
        <f t="shared" si="157"/>
        <v>0</v>
      </c>
      <c r="M202" s="15"/>
      <c r="O202" t="str">
        <f t="shared" si="158"/>
        <v>03</v>
      </c>
      <c r="P202" t="s">
        <v>276</v>
      </c>
      <c r="Q202">
        <v>1</v>
      </c>
      <c r="R202">
        <f t="shared" si="159"/>
        <v>0</v>
      </c>
      <c r="S202">
        <f t="shared" si="160"/>
        <v>0</v>
      </c>
      <c r="T202">
        <f t="shared" si="161"/>
        <v>0</v>
      </c>
      <c r="U202">
        <f t="shared" si="162"/>
        <v>0</v>
      </c>
      <c r="V202">
        <f t="shared" si="163"/>
        <v>0</v>
      </c>
      <c r="W202">
        <f t="shared" si="164"/>
        <v>0</v>
      </c>
      <c r="X202">
        <f t="shared" si="165"/>
        <v>0</v>
      </c>
      <c r="Y202">
        <f t="shared" si="166"/>
        <v>0</v>
      </c>
      <c r="Z202">
        <f t="shared" si="167"/>
        <v>0</v>
      </c>
      <c r="AA202">
        <f t="shared" si="168"/>
        <v>0</v>
      </c>
      <c r="AB202">
        <f t="shared" si="169"/>
        <v>0</v>
      </c>
      <c r="AC202">
        <f t="shared" si="170"/>
        <v>0</v>
      </c>
      <c r="AD202">
        <f t="shared" si="171"/>
        <v>0</v>
      </c>
      <c r="AE202">
        <f t="shared" si="172"/>
        <v>0</v>
      </c>
      <c r="AF202">
        <f t="shared" si="173"/>
        <v>0</v>
      </c>
      <c r="AG202">
        <f t="shared" si="174"/>
        <v>0</v>
      </c>
      <c r="AH202">
        <f t="shared" si="175"/>
        <v>0</v>
      </c>
      <c r="AI202">
        <f t="shared" si="176"/>
        <v>0</v>
      </c>
      <c r="AJ202">
        <f t="shared" si="177"/>
        <v>0</v>
      </c>
      <c r="AK202">
        <f t="shared" si="178"/>
        <v>0</v>
      </c>
      <c r="AL202">
        <f t="shared" si="179"/>
        <v>0</v>
      </c>
      <c r="AM202">
        <f t="shared" si="180"/>
        <v>0</v>
      </c>
      <c r="AN202">
        <f t="shared" si="181"/>
        <v>0</v>
      </c>
      <c r="AO202">
        <f t="shared" si="182"/>
        <v>0</v>
      </c>
      <c r="AP202">
        <f t="shared" si="183"/>
        <v>0</v>
      </c>
      <c r="AQ202">
        <f t="shared" si="184"/>
        <v>0</v>
      </c>
      <c r="AR202">
        <f t="shared" si="185"/>
        <v>0</v>
      </c>
      <c r="AS202">
        <f t="shared" si="186"/>
        <v>0</v>
      </c>
      <c r="AT202">
        <f t="shared" si="187"/>
        <v>0</v>
      </c>
      <c r="AU202">
        <f t="shared" si="188"/>
        <v>0</v>
      </c>
    </row>
    <row r="203" spans="1:51" ht="22.9" customHeight="1">
      <c r="A203" s="6" t="s">
        <v>46</v>
      </c>
      <c r="B203" s="6" t="s">
        <v>51</v>
      </c>
      <c r="C203" s="7" t="s">
        <v>48</v>
      </c>
      <c r="D203" s="8">
        <v>1</v>
      </c>
      <c r="E203" s="8">
        <v>0</v>
      </c>
      <c r="F203" s="8">
        <f t="shared" si="153"/>
        <v>0</v>
      </c>
      <c r="G203" s="8">
        <v>0</v>
      </c>
      <c r="H203" s="8">
        <f t="shared" si="154"/>
        <v>0</v>
      </c>
      <c r="I203" s="8"/>
      <c r="J203" s="8">
        <f t="shared" si="155"/>
        <v>0</v>
      </c>
      <c r="K203" s="8">
        <f t="shared" si="156"/>
        <v>0</v>
      </c>
      <c r="L203" s="8">
        <f t="shared" si="157"/>
        <v>0</v>
      </c>
      <c r="M203" s="15"/>
      <c r="O203" t="str">
        <f t="shared" si="158"/>
        <v>03</v>
      </c>
      <c r="P203" t="s">
        <v>276</v>
      </c>
      <c r="Q203">
        <v>1</v>
      </c>
      <c r="R203">
        <f t="shared" si="159"/>
        <v>0</v>
      </c>
      <c r="S203">
        <f t="shared" si="160"/>
        <v>0</v>
      </c>
      <c r="T203">
        <f t="shared" si="161"/>
        <v>0</v>
      </c>
      <c r="U203">
        <f t="shared" si="162"/>
        <v>0</v>
      </c>
      <c r="V203">
        <f t="shared" si="163"/>
        <v>0</v>
      </c>
      <c r="W203">
        <f t="shared" si="164"/>
        <v>0</v>
      </c>
      <c r="X203">
        <f t="shared" si="165"/>
        <v>0</v>
      </c>
      <c r="Y203">
        <f t="shared" si="166"/>
        <v>0</v>
      </c>
      <c r="Z203">
        <f t="shared" si="167"/>
        <v>0</v>
      </c>
      <c r="AA203">
        <f t="shared" si="168"/>
        <v>0</v>
      </c>
      <c r="AB203">
        <f t="shared" si="169"/>
        <v>0</v>
      </c>
      <c r="AC203">
        <f t="shared" si="170"/>
        <v>0</v>
      </c>
      <c r="AD203">
        <f t="shared" si="171"/>
        <v>0</v>
      </c>
      <c r="AE203">
        <f t="shared" si="172"/>
        <v>0</v>
      </c>
      <c r="AF203">
        <f t="shared" si="173"/>
        <v>0</v>
      </c>
      <c r="AG203">
        <f t="shared" si="174"/>
        <v>0</v>
      </c>
      <c r="AH203">
        <f t="shared" si="175"/>
        <v>0</v>
      </c>
      <c r="AI203">
        <f t="shared" si="176"/>
        <v>0</v>
      </c>
      <c r="AJ203">
        <f t="shared" si="177"/>
        <v>0</v>
      </c>
      <c r="AK203">
        <f t="shared" si="178"/>
        <v>0</v>
      </c>
      <c r="AL203">
        <f t="shared" si="179"/>
        <v>0</v>
      </c>
      <c r="AM203">
        <f t="shared" si="180"/>
        <v>0</v>
      </c>
      <c r="AN203">
        <f t="shared" si="181"/>
        <v>0</v>
      </c>
      <c r="AO203">
        <f t="shared" si="182"/>
        <v>0</v>
      </c>
      <c r="AP203">
        <f t="shared" si="183"/>
        <v>0</v>
      </c>
      <c r="AQ203">
        <f t="shared" si="184"/>
        <v>0</v>
      </c>
      <c r="AR203">
        <f t="shared" si="185"/>
        <v>0</v>
      </c>
      <c r="AS203">
        <f t="shared" si="186"/>
        <v>0</v>
      </c>
      <c r="AT203">
        <f t="shared" si="187"/>
        <v>0</v>
      </c>
      <c r="AU203">
        <f t="shared" si="188"/>
        <v>0</v>
      </c>
    </row>
    <row r="204" spans="1:51" ht="22.9" customHeight="1">
      <c r="A204" s="6" t="s">
        <v>46</v>
      </c>
      <c r="B204" s="6" t="s">
        <v>47</v>
      </c>
      <c r="C204" s="7" t="s">
        <v>48</v>
      </c>
      <c r="D204" s="8">
        <v>1</v>
      </c>
      <c r="E204" s="8">
        <v>0</v>
      </c>
      <c r="F204" s="8">
        <f t="shared" si="153"/>
        <v>0</v>
      </c>
      <c r="G204" s="8">
        <v>0</v>
      </c>
      <c r="H204" s="8">
        <f t="shared" si="154"/>
        <v>0</v>
      </c>
      <c r="I204" s="8"/>
      <c r="J204" s="8">
        <f t="shared" si="155"/>
        <v>0</v>
      </c>
      <c r="K204" s="8">
        <f t="shared" si="156"/>
        <v>0</v>
      </c>
      <c r="L204" s="8">
        <f t="shared" si="157"/>
        <v>0</v>
      </c>
      <c r="M204" s="15"/>
      <c r="O204" t="str">
        <f t="shared" si="158"/>
        <v>03</v>
      </c>
      <c r="P204" t="s">
        <v>276</v>
      </c>
      <c r="Q204">
        <v>1</v>
      </c>
      <c r="R204">
        <f t="shared" si="159"/>
        <v>0</v>
      </c>
      <c r="S204">
        <f t="shared" si="160"/>
        <v>0</v>
      </c>
      <c r="T204">
        <f t="shared" si="161"/>
        <v>0</v>
      </c>
      <c r="U204">
        <f t="shared" si="162"/>
        <v>0</v>
      </c>
      <c r="V204">
        <f t="shared" si="163"/>
        <v>0</v>
      </c>
      <c r="W204">
        <f t="shared" si="164"/>
        <v>0</v>
      </c>
      <c r="X204">
        <f t="shared" si="165"/>
        <v>0</v>
      </c>
      <c r="Y204">
        <f t="shared" si="166"/>
        <v>0</v>
      </c>
      <c r="Z204">
        <f t="shared" si="167"/>
        <v>0</v>
      </c>
      <c r="AA204">
        <f t="shared" si="168"/>
        <v>0</v>
      </c>
      <c r="AB204">
        <f t="shared" si="169"/>
        <v>0</v>
      </c>
      <c r="AC204">
        <f t="shared" si="170"/>
        <v>0</v>
      </c>
      <c r="AD204">
        <f t="shared" si="171"/>
        <v>0</v>
      </c>
      <c r="AE204">
        <f t="shared" si="172"/>
        <v>0</v>
      </c>
      <c r="AF204">
        <f t="shared" si="173"/>
        <v>0</v>
      </c>
      <c r="AG204">
        <f t="shared" si="174"/>
        <v>0</v>
      </c>
      <c r="AH204">
        <f t="shared" si="175"/>
        <v>0</v>
      </c>
      <c r="AI204">
        <f t="shared" si="176"/>
        <v>0</v>
      </c>
      <c r="AJ204">
        <f t="shared" si="177"/>
        <v>0</v>
      </c>
      <c r="AK204">
        <f t="shared" si="178"/>
        <v>0</v>
      </c>
      <c r="AL204">
        <f t="shared" si="179"/>
        <v>0</v>
      </c>
      <c r="AM204">
        <f t="shared" si="180"/>
        <v>0</v>
      </c>
      <c r="AN204">
        <f t="shared" si="181"/>
        <v>0</v>
      </c>
      <c r="AO204">
        <f t="shared" si="182"/>
        <v>0</v>
      </c>
      <c r="AP204">
        <f t="shared" si="183"/>
        <v>0</v>
      </c>
      <c r="AQ204">
        <f t="shared" si="184"/>
        <v>0</v>
      </c>
      <c r="AR204">
        <f t="shared" si="185"/>
        <v>0</v>
      </c>
      <c r="AS204">
        <f t="shared" si="186"/>
        <v>0</v>
      </c>
      <c r="AT204">
        <f t="shared" si="187"/>
        <v>0</v>
      </c>
      <c r="AU204">
        <f t="shared" si="188"/>
        <v>0</v>
      </c>
    </row>
    <row r="205" spans="1:51" ht="22.9" customHeight="1">
      <c r="A205" s="6" t="s">
        <v>46</v>
      </c>
      <c r="B205" s="6" t="s">
        <v>58</v>
      </c>
      <c r="C205" s="7" t="s">
        <v>17</v>
      </c>
      <c r="D205" s="8">
        <v>1</v>
      </c>
      <c r="E205" s="8">
        <v>0</v>
      </c>
      <c r="F205" s="8">
        <f t="shared" si="153"/>
        <v>0</v>
      </c>
      <c r="G205" s="8">
        <v>0</v>
      </c>
      <c r="H205" s="8">
        <f t="shared" si="154"/>
        <v>0</v>
      </c>
      <c r="I205" s="8"/>
      <c r="J205" s="8">
        <f t="shared" si="155"/>
        <v>0</v>
      </c>
      <c r="K205" s="8">
        <f t="shared" si="156"/>
        <v>0</v>
      </c>
      <c r="L205" s="8">
        <f t="shared" si="157"/>
        <v>0</v>
      </c>
      <c r="M205" s="15"/>
      <c r="O205" t="str">
        <f t="shared" si="158"/>
        <v>03</v>
      </c>
      <c r="P205" t="s">
        <v>276</v>
      </c>
      <c r="Q205">
        <v>1</v>
      </c>
      <c r="R205">
        <f t="shared" si="159"/>
        <v>0</v>
      </c>
      <c r="S205">
        <f t="shared" si="160"/>
        <v>0</v>
      </c>
      <c r="T205">
        <f t="shared" si="161"/>
        <v>0</v>
      </c>
      <c r="U205">
        <f t="shared" si="162"/>
        <v>0</v>
      </c>
      <c r="V205">
        <f t="shared" si="163"/>
        <v>0</v>
      </c>
      <c r="W205">
        <f t="shared" si="164"/>
        <v>0</v>
      </c>
      <c r="X205">
        <f t="shared" si="165"/>
        <v>0</v>
      </c>
      <c r="Y205">
        <f t="shared" si="166"/>
        <v>0</v>
      </c>
      <c r="Z205">
        <f t="shared" si="167"/>
        <v>0</v>
      </c>
      <c r="AA205">
        <f t="shared" si="168"/>
        <v>0</v>
      </c>
      <c r="AB205">
        <f t="shared" si="169"/>
        <v>0</v>
      </c>
      <c r="AC205">
        <f t="shared" si="170"/>
        <v>0</v>
      </c>
      <c r="AD205">
        <f t="shared" si="171"/>
        <v>0</v>
      </c>
      <c r="AE205">
        <f t="shared" si="172"/>
        <v>0</v>
      </c>
      <c r="AF205">
        <f t="shared" si="173"/>
        <v>0</v>
      </c>
      <c r="AG205">
        <f t="shared" si="174"/>
        <v>0</v>
      </c>
      <c r="AH205">
        <f t="shared" si="175"/>
        <v>0</v>
      </c>
      <c r="AI205">
        <f t="shared" si="176"/>
        <v>0</v>
      </c>
      <c r="AJ205">
        <f t="shared" si="177"/>
        <v>0</v>
      </c>
      <c r="AK205">
        <f t="shared" si="178"/>
        <v>0</v>
      </c>
      <c r="AL205">
        <f t="shared" si="179"/>
        <v>0</v>
      </c>
      <c r="AM205">
        <f t="shared" si="180"/>
        <v>0</v>
      </c>
      <c r="AN205">
        <f t="shared" si="181"/>
        <v>0</v>
      </c>
      <c r="AO205">
        <f t="shared" si="182"/>
        <v>0</v>
      </c>
      <c r="AP205">
        <f t="shared" si="183"/>
        <v>0</v>
      </c>
      <c r="AQ205">
        <f t="shared" si="184"/>
        <v>0</v>
      </c>
      <c r="AR205">
        <f t="shared" si="185"/>
        <v>0</v>
      </c>
      <c r="AS205">
        <f t="shared" si="186"/>
        <v>0</v>
      </c>
      <c r="AT205">
        <f t="shared" si="187"/>
        <v>0</v>
      </c>
      <c r="AU205">
        <f t="shared" si="188"/>
        <v>0</v>
      </c>
    </row>
    <row r="206" spans="1:51" ht="22.9" customHeight="1">
      <c r="A206" s="6" t="s">
        <v>46</v>
      </c>
      <c r="B206" s="6" t="s">
        <v>57</v>
      </c>
      <c r="C206" s="7" t="s">
        <v>17</v>
      </c>
      <c r="D206" s="8">
        <v>1</v>
      </c>
      <c r="E206" s="8">
        <v>0</v>
      </c>
      <c r="F206" s="8">
        <f t="shared" si="153"/>
        <v>0</v>
      </c>
      <c r="G206" s="8">
        <v>0</v>
      </c>
      <c r="H206" s="8">
        <f t="shared" si="154"/>
        <v>0</v>
      </c>
      <c r="I206" s="8"/>
      <c r="J206" s="8">
        <f t="shared" si="155"/>
        <v>0</v>
      </c>
      <c r="K206" s="8">
        <f t="shared" si="156"/>
        <v>0</v>
      </c>
      <c r="L206" s="8">
        <f t="shared" si="157"/>
        <v>0</v>
      </c>
      <c r="M206" s="15"/>
      <c r="O206" t="str">
        <f t="shared" si="158"/>
        <v>03</v>
      </c>
      <c r="P206" t="s">
        <v>276</v>
      </c>
      <c r="Q206">
        <v>1</v>
      </c>
      <c r="R206">
        <f t="shared" si="159"/>
        <v>0</v>
      </c>
      <c r="S206">
        <f t="shared" si="160"/>
        <v>0</v>
      </c>
      <c r="T206">
        <f t="shared" si="161"/>
        <v>0</v>
      </c>
      <c r="U206">
        <f t="shared" si="162"/>
        <v>0</v>
      </c>
      <c r="V206">
        <f t="shared" si="163"/>
        <v>0</v>
      </c>
      <c r="W206">
        <f t="shared" si="164"/>
        <v>0</v>
      </c>
      <c r="X206">
        <f t="shared" si="165"/>
        <v>0</v>
      </c>
      <c r="Y206">
        <f t="shared" si="166"/>
        <v>0</v>
      </c>
      <c r="Z206">
        <f t="shared" si="167"/>
        <v>0</v>
      </c>
      <c r="AA206">
        <f t="shared" si="168"/>
        <v>0</v>
      </c>
      <c r="AB206">
        <f t="shared" si="169"/>
        <v>0</v>
      </c>
      <c r="AC206">
        <f t="shared" si="170"/>
        <v>0</v>
      </c>
      <c r="AD206">
        <f t="shared" si="171"/>
        <v>0</v>
      </c>
      <c r="AE206">
        <f t="shared" si="172"/>
        <v>0</v>
      </c>
      <c r="AF206">
        <f t="shared" si="173"/>
        <v>0</v>
      </c>
      <c r="AG206">
        <f t="shared" si="174"/>
        <v>0</v>
      </c>
      <c r="AH206">
        <f t="shared" si="175"/>
        <v>0</v>
      </c>
      <c r="AI206">
        <f t="shared" si="176"/>
        <v>0</v>
      </c>
      <c r="AJ206">
        <f t="shared" si="177"/>
        <v>0</v>
      </c>
      <c r="AK206">
        <f t="shared" si="178"/>
        <v>0</v>
      </c>
      <c r="AL206">
        <f t="shared" si="179"/>
        <v>0</v>
      </c>
      <c r="AM206">
        <f t="shared" si="180"/>
        <v>0</v>
      </c>
      <c r="AN206">
        <f t="shared" si="181"/>
        <v>0</v>
      </c>
      <c r="AO206">
        <f t="shared" si="182"/>
        <v>0</v>
      </c>
      <c r="AP206">
        <f t="shared" si="183"/>
        <v>0</v>
      </c>
      <c r="AQ206">
        <f t="shared" si="184"/>
        <v>0</v>
      </c>
      <c r="AR206">
        <f t="shared" si="185"/>
        <v>0</v>
      </c>
      <c r="AS206">
        <f t="shared" si="186"/>
        <v>0</v>
      </c>
      <c r="AT206">
        <f t="shared" si="187"/>
        <v>0</v>
      </c>
      <c r="AU206">
        <f t="shared" si="188"/>
        <v>0</v>
      </c>
    </row>
    <row r="207" spans="1:51" ht="22.9" customHeight="1">
      <c r="A207" s="6" t="s">
        <v>46</v>
      </c>
      <c r="B207" s="6" t="s">
        <v>52</v>
      </c>
      <c r="C207" s="7" t="s">
        <v>17</v>
      </c>
      <c r="D207" s="8">
        <v>1</v>
      </c>
      <c r="E207" s="8">
        <v>0</v>
      </c>
      <c r="F207" s="8">
        <f t="shared" si="153"/>
        <v>0</v>
      </c>
      <c r="G207" s="8">
        <v>0</v>
      </c>
      <c r="H207" s="8">
        <f t="shared" si="154"/>
        <v>0</v>
      </c>
      <c r="I207" s="8"/>
      <c r="J207" s="8">
        <f t="shared" si="155"/>
        <v>0</v>
      </c>
      <c r="K207" s="8">
        <f t="shared" si="156"/>
        <v>0</v>
      </c>
      <c r="L207" s="8">
        <f t="shared" si="157"/>
        <v>0</v>
      </c>
      <c r="M207" s="15"/>
      <c r="O207" t="str">
        <f t="shared" si="158"/>
        <v>03</v>
      </c>
      <c r="P207" t="s">
        <v>276</v>
      </c>
      <c r="Q207">
        <v>1</v>
      </c>
      <c r="R207">
        <f t="shared" si="159"/>
        <v>0</v>
      </c>
      <c r="S207">
        <f t="shared" si="160"/>
        <v>0</v>
      </c>
      <c r="T207">
        <f t="shared" si="161"/>
        <v>0</v>
      </c>
      <c r="U207">
        <f t="shared" si="162"/>
        <v>0</v>
      </c>
      <c r="V207">
        <f t="shared" si="163"/>
        <v>0</v>
      </c>
      <c r="W207">
        <f t="shared" si="164"/>
        <v>0</v>
      </c>
      <c r="X207">
        <f t="shared" si="165"/>
        <v>0</v>
      </c>
      <c r="Y207">
        <f t="shared" si="166"/>
        <v>0</v>
      </c>
      <c r="Z207">
        <f t="shared" si="167"/>
        <v>0</v>
      </c>
      <c r="AA207">
        <f t="shared" si="168"/>
        <v>0</v>
      </c>
      <c r="AB207">
        <f t="shared" si="169"/>
        <v>0</v>
      </c>
      <c r="AC207">
        <f t="shared" si="170"/>
        <v>0</v>
      </c>
      <c r="AD207">
        <f t="shared" si="171"/>
        <v>0</v>
      </c>
      <c r="AE207">
        <f t="shared" si="172"/>
        <v>0</v>
      </c>
      <c r="AF207">
        <f t="shared" si="173"/>
        <v>0</v>
      </c>
      <c r="AG207">
        <f t="shared" si="174"/>
        <v>0</v>
      </c>
      <c r="AH207">
        <f t="shared" si="175"/>
        <v>0</v>
      </c>
      <c r="AI207">
        <f t="shared" si="176"/>
        <v>0</v>
      </c>
      <c r="AJ207">
        <f t="shared" si="177"/>
        <v>0</v>
      </c>
      <c r="AK207">
        <f t="shared" si="178"/>
        <v>0</v>
      </c>
      <c r="AL207">
        <f t="shared" si="179"/>
        <v>0</v>
      </c>
      <c r="AM207">
        <f t="shared" si="180"/>
        <v>0</v>
      </c>
      <c r="AN207">
        <f t="shared" si="181"/>
        <v>0</v>
      </c>
      <c r="AO207">
        <f t="shared" si="182"/>
        <v>0</v>
      </c>
      <c r="AP207">
        <f t="shared" si="183"/>
        <v>0</v>
      </c>
      <c r="AQ207">
        <f t="shared" si="184"/>
        <v>0</v>
      </c>
      <c r="AR207">
        <f t="shared" si="185"/>
        <v>0</v>
      </c>
      <c r="AS207">
        <f t="shared" si="186"/>
        <v>0</v>
      </c>
      <c r="AT207">
        <f t="shared" si="187"/>
        <v>0</v>
      </c>
      <c r="AU207">
        <f t="shared" si="188"/>
        <v>0</v>
      </c>
    </row>
    <row r="208" spans="1:51" ht="22.9" customHeight="1">
      <c r="A208" s="6" t="s">
        <v>46</v>
      </c>
      <c r="B208" s="6" t="s">
        <v>59</v>
      </c>
      <c r="C208" s="7" t="s">
        <v>17</v>
      </c>
      <c r="D208" s="8">
        <v>1</v>
      </c>
      <c r="E208" s="8">
        <v>0</v>
      </c>
      <c r="F208" s="8">
        <f t="shared" si="153"/>
        <v>0</v>
      </c>
      <c r="G208" s="8">
        <v>0</v>
      </c>
      <c r="H208" s="8">
        <f t="shared" si="154"/>
        <v>0</v>
      </c>
      <c r="I208" s="8"/>
      <c r="J208" s="8">
        <f t="shared" si="155"/>
        <v>0</v>
      </c>
      <c r="K208" s="8">
        <f t="shared" si="156"/>
        <v>0</v>
      </c>
      <c r="L208" s="8">
        <f t="shared" si="157"/>
        <v>0</v>
      </c>
      <c r="M208" s="15"/>
      <c r="O208" t="str">
        <f t="shared" si="158"/>
        <v>03</v>
      </c>
      <c r="P208" t="s">
        <v>276</v>
      </c>
      <c r="Q208">
        <v>1</v>
      </c>
      <c r="R208">
        <f t="shared" si="159"/>
        <v>0</v>
      </c>
      <c r="S208">
        <f t="shared" si="160"/>
        <v>0</v>
      </c>
      <c r="T208">
        <f t="shared" si="161"/>
        <v>0</v>
      </c>
      <c r="U208">
        <f t="shared" si="162"/>
        <v>0</v>
      </c>
      <c r="V208">
        <f t="shared" si="163"/>
        <v>0</v>
      </c>
      <c r="W208">
        <f t="shared" si="164"/>
        <v>0</v>
      </c>
      <c r="X208">
        <f t="shared" si="165"/>
        <v>0</v>
      </c>
      <c r="Y208">
        <f t="shared" si="166"/>
        <v>0</v>
      </c>
      <c r="Z208">
        <f t="shared" si="167"/>
        <v>0</v>
      </c>
      <c r="AA208">
        <f t="shared" si="168"/>
        <v>0</v>
      </c>
      <c r="AB208">
        <f t="shared" si="169"/>
        <v>0</v>
      </c>
      <c r="AC208">
        <f t="shared" si="170"/>
        <v>0</v>
      </c>
      <c r="AD208">
        <f t="shared" si="171"/>
        <v>0</v>
      </c>
      <c r="AE208">
        <f t="shared" si="172"/>
        <v>0</v>
      </c>
      <c r="AF208">
        <f t="shared" si="173"/>
        <v>0</v>
      </c>
      <c r="AG208">
        <f t="shared" si="174"/>
        <v>0</v>
      </c>
      <c r="AH208">
        <f t="shared" si="175"/>
        <v>0</v>
      </c>
      <c r="AI208">
        <f t="shared" si="176"/>
        <v>0</v>
      </c>
      <c r="AJ208">
        <f t="shared" si="177"/>
        <v>0</v>
      </c>
      <c r="AK208">
        <f t="shared" si="178"/>
        <v>0</v>
      </c>
      <c r="AL208">
        <f t="shared" si="179"/>
        <v>0</v>
      </c>
      <c r="AM208">
        <f t="shared" si="180"/>
        <v>0</v>
      </c>
      <c r="AN208">
        <f t="shared" si="181"/>
        <v>0</v>
      </c>
      <c r="AO208">
        <f t="shared" si="182"/>
        <v>0</v>
      </c>
      <c r="AP208">
        <f t="shared" si="183"/>
        <v>0</v>
      </c>
      <c r="AQ208">
        <f t="shared" si="184"/>
        <v>0</v>
      </c>
      <c r="AR208">
        <f t="shared" si="185"/>
        <v>0</v>
      </c>
      <c r="AS208">
        <f t="shared" si="186"/>
        <v>0</v>
      </c>
      <c r="AT208">
        <f t="shared" si="187"/>
        <v>0</v>
      </c>
      <c r="AU208">
        <f t="shared" si="188"/>
        <v>0</v>
      </c>
    </row>
    <row r="209" spans="1:47" ht="22.9" customHeight="1">
      <c r="A209" s="6" t="s">
        <v>46</v>
      </c>
      <c r="B209" s="6" t="s">
        <v>53</v>
      </c>
      <c r="C209" s="7" t="s">
        <v>17</v>
      </c>
      <c r="D209" s="8">
        <v>1</v>
      </c>
      <c r="E209" s="8">
        <v>0</v>
      </c>
      <c r="F209" s="8">
        <f t="shared" si="153"/>
        <v>0</v>
      </c>
      <c r="G209" s="8">
        <v>0</v>
      </c>
      <c r="H209" s="8">
        <f t="shared" si="154"/>
        <v>0</v>
      </c>
      <c r="I209" s="8"/>
      <c r="J209" s="8">
        <f t="shared" si="155"/>
        <v>0</v>
      </c>
      <c r="K209" s="8">
        <f t="shared" si="156"/>
        <v>0</v>
      </c>
      <c r="L209" s="8">
        <f t="shared" si="157"/>
        <v>0</v>
      </c>
      <c r="M209" s="15"/>
      <c r="O209" t="str">
        <f t="shared" si="158"/>
        <v>03</v>
      </c>
      <c r="P209" t="s">
        <v>276</v>
      </c>
      <c r="Q209">
        <v>1</v>
      </c>
      <c r="R209">
        <f t="shared" si="159"/>
        <v>0</v>
      </c>
      <c r="S209">
        <f t="shared" si="160"/>
        <v>0</v>
      </c>
      <c r="T209">
        <f t="shared" si="161"/>
        <v>0</v>
      </c>
      <c r="U209">
        <f t="shared" si="162"/>
        <v>0</v>
      </c>
      <c r="V209">
        <f t="shared" si="163"/>
        <v>0</v>
      </c>
      <c r="W209">
        <f t="shared" si="164"/>
        <v>0</v>
      </c>
      <c r="X209">
        <f t="shared" si="165"/>
        <v>0</v>
      </c>
      <c r="Y209">
        <f t="shared" si="166"/>
        <v>0</v>
      </c>
      <c r="Z209">
        <f t="shared" si="167"/>
        <v>0</v>
      </c>
      <c r="AA209">
        <f t="shared" si="168"/>
        <v>0</v>
      </c>
      <c r="AB209">
        <f t="shared" si="169"/>
        <v>0</v>
      </c>
      <c r="AC209">
        <f t="shared" si="170"/>
        <v>0</v>
      </c>
      <c r="AD209">
        <f t="shared" si="171"/>
        <v>0</v>
      </c>
      <c r="AE209">
        <f t="shared" si="172"/>
        <v>0</v>
      </c>
      <c r="AF209">
        <f t="shared" si="173"/>
        <v>0</v>
      </c>
      <c r="AG209">
        <f t="shared" si="174"/>
        <v>0</v>
      </c>
      <c r="AH209">
        <f t="shared" si="175"/>
        <v>0</v>
      </c>
      <c r="AI209">
        <f t="shared" si="176"/>
        <v>0</v>
      </c>
      <c r="AJ209">
        <f t="shared" si="177"/>
        <v>0</v>
      </c>
      <c r="AK209">
        <f t="shared" si="178"/>
        <v>0</v>
      </c>
      <c r="AL209">
        <f t="shared" si="179"/>
        <v>0</v>
      </c>
      <c r="AM209">
        <f t="shared" si="180"/>
        <v>0</v>
      </c>
      <c r="AN209">
        <f t="shared" si="181"/>
        <v>0</v>
      </c>
      <c r="AO209">
        <f t="shared" si="182"/>
        <v>0</v>
      </c>
      <c r="AP209">
        <f t="shared" si="183"/>
        <v>0</v>
      </c>
      <c r="AQ209">
        <f t="shared" si="184"/>
        <v>0</v>
      </c>
      <c r="AR209">
        <f t="shared" si="185"/>
        <v>0</v>
      </c>
      <c r="AS209">
        <f t="shared" si="186"/>
        <v>0</v>
      </c>
      <c r="AT209">
        <f t="shared" si="187"/>
        <v>0</v>
      </c>
      <c r="AU209">
        <f t="shared" si="188"/>
        <v>0</v>
      </c>
    </row>
    <row r="210" spans="1:47" ht="22.9" customHeight="1">
      <c r="A210" s="6" t="s">
        <v>46</v>
      </c>
      <c r="B210" s="6" t="s">
        <v>54</v>
      </c>
      <c r="C210" s="7" t="s">
        <v>17</v>
      </c>
      <c r="D210" s="8">
        <v>1</v>
      </c>
      <c r="E210" s="8">
        <v>0</v>
      </c>
      <c r="F210" s="8">
        <f t="shared" si="153"/>
        <v>0</v>
      </c>
      <c r="G210" s="8">
        <v>0</v>
      </c>
      <c r="H210" s="8">
        <f t="shared" si="154"/>
        <v>0</v>
      </c>
      <c r="I210" s="8"/>
      <c r="J210" s="8">
        <f t="shared" si="155"/>
        <v>0</v>
      </c>
      <c r="K210" s="8">
        <f t="shared" si="156"/>
        <v>0</v>
      </c>
      <c r="L210" s="8">
        <f t="shared" si="157"/>
        <v>0</v>
      </c>
      <c r="M210" s="15"/>
      <c r="O210" t="str">
        <f t="shared" si="158"/>
        <v>03</v>
      </c>
      <c r="P210" t="s">
        <v>276</v>
      </c>
      <c r="Q210">
        <v>1</v>
      </c>
      <c r="R210">
        <f t="shared" si="159"/>
        <v>0</v>
      </c>
      <c r="S210">
        <f t="shared" si="160"/>
        <v>0</v>
      </c>
      <c r="T210">
        <f t="shared" si="161"/>
        <v>0</v>
      </c>
      <c r="U210">
        <f t="shared" si="162"/>
        <v>0</v>
      </c>
      <c r="V210">
        <f t="shared" si="163"/>
        <v>0</v>
      </c>
      <c r="W210">
        <f t="shared" si="164"/>
        <v>0</v>
      </c>
      <c r="X210">
        <f t="shared" si="165"/>
        <v>0</v>
      </c>
      <c r="Y210">
        <f t="shared" si="166"/>
        <v>0</v>
      </c>
      <c r="Z210">
        <f t="shared" si="167"/>
        <v>0</v>
      </c>
      <c r="AA210">
        <f t="shared" si="168"/>
        <v>0</v>
      </c>
      <c r="AB210">
        <f t="shared" si="169"/>
        <v>0</v>
      </c>
      <c r="AC210">
        <f t="shared" si="170"/>
        <v>0</v>
      </c>
      <c r="AD210">
        <f t="shared" si="171"/>
        <v>0</v>
      </c>
      <c r="AE210">
        <f t="shared" si="172"/>
        <v>0</v>
      </c>
      <c r="AF210">
        <f t="shared" si="173"/>
        <v>0</v>
      </c>
      <c r="AG210">
        <f t="shared" si="174"/>
        <v>0</v>
      </c>
      <c r="AH210">
        <f t="shared" si="175"/>
        <v>0</v>
      </c>
      <c r="AI210">
        <f t="shared" si="176"/>
        <v>0</v>
      </c>
      <c r="AJ210">
        <f t="shared" si="177"/>
        <v>0</v>
      </c>
      <c r="AK210">
        <f t="shared" si="178"/>
        <v>0</v>
      </c>
      <c r="AL210">
        <f t="shared" si="179"/>
        <v>0</v>
      </c>
      <c r="AM210">
        <f t="shared" si="180"/>
        <v>0</v>
      </c>
      <c r="AN210">
        <f t="shared" si="181"/>
        <v>0</v>
      </c>
      <c r="AO210">
        <f t="shared" si="182"/>
        <v>0</v>
      </c>
      <c r="AP210">
        <f t="shared" si="183"/>
        <v>0</v>
      </c>
      <c r="AQ210">
        <f t="shared" si="184"/>
        <v>0</v>
      </c>
      <c r="AR210">
        <f t="shared" si="185"/>
        <v>0</v>
      </c>
      <c r="AS210">
        <f t="shared" si="186"/>
        <v>0</v>
      </c>
      <c r="AT210">
        <f t="shared" si="187"/>
        <v>0</v>
      </c>
      <c r="AU210">
        <f t="shared" si="188"/>
        <v>0</v>
      </c>
    </row>
    <row r="211" spans="1:47" ht="22.9" customHeight="1">
      <c r="A211" s="6" t="s">
        <v>46</v>
      </c>
      <c r="B211" s="6" t="s">
        <v>56</v>
      </c>
      <c r="C211" s="7" t="s">
        <v>17</v>
      </c>
      <c r="D211" s="8">
        <v>1</v>
      </c>
      <c r="E211" s="8">
        <v>0</v>
      </c>
      <c r="F211" s="8">
        <f t="shared" si="153"/>
        <v>0</v>
      </c>
      <c r="G211" s="8">
        <v>0</v>
      </c>
      <c r="H211" s="8">
        <f t="shared" si="154"/>
        <v>0</v>
      </c>
      <c r="I211" s="8"/>
      <c r="J211" s="8">
        <f t="shared" si="155"/>
        <v>0</v>
      </c>
      <c r="K211" s="8">
        <f t="shared" si="156"/>
        <v>0</v>
      </c>
      <c r="L211" s="8">
        <f t="shared" si="157"/>
        <v>0</v>
      </c>
      <c r="M211" s="15"/>
      <c r="O211" t="str">
        <f t="shared" si="158"/>
        <v>03</v>
      </c>
      <c r="P211" t="s">
        <v>276</v>
      </c>
      <c r="Q211">
        <v>1</v>
      </c>
      <c r="R211">
        <f t="shared" si="159"/>
        <v>0</v>
      </c>
      <c r="S211">
        <f t="shared" si="160"/>
        <v>0</v>
      </c>
      <c r="T211">
        <f t="shared" si="161"/>
        <v>0</v>
      </c>
      <c r="U211">
        <f t="shared" si="162"/>
        <v>0</v>
      </c>
      <c r="V211">
        <f t="shared" si="163"/>
        <v>0</v>
      </c>
      <c r="W211">
        <f t="shared" si="164"/>
        <v>0</v>
      </c>
      <c r="X211">
        <f t="shared" si="165"/>
        <v>0</v>
      </c>
      <c r="Y211">
        <f t="shared" si="166"/>
        <v>0</v>
      </c>
      <c r="Z211">
        <f t="shared" si="167"/>
        <v>0</v>
      </c>
      <c r="AA211">
        <f t="shared" si="168"/>
        <v>0</v>
      </c>
      <c r="AB211">
        <f t="shared" si="169"/>
        <v>0</v>
      </c>
      <c r="AC211">
        <f t="shared" si="170"/>
        <v>0</v>
      </c>
      <c r="AD211">
        <f t="shared" si="171"/>
        <v>0</v>
      </c>
      <c r="AE211">
        <f t="shared" si="172"/>
        <v>0</v>
      </c>
      <c r="AF211">
        <f t="shared" si="173"/>
        <v>0</v>
      </c>
      <c r="AG211">
        <f t="shared" si="174"/>
        <v>0</v>
      </c>
      <c r="AH211">
        <f t="shared" si="175"/>
        <v>0</v>
      </c>
      <c r="AI211">
        <f t="shared" si="176"/>
        <v>0</v>
      </c>
      <c r="AJ211">
        <f t="shared" si="177"/>
        <v>0</v>
      </c>
      <c r="AK211">
        <f t="shared" si="178"/>
        <v>0</v>
      </c>
      <c r="AL211">
        <f t="shared" si="179"/>
        <v>0</v>
      </c>
      <c r="AM211">
        <f t="shared" si="180"/>
        <v>0</v>
      </c>
      <c r="AN211">
        <f t="shared" si="181"/>
        <v>0</v>
      </c>
      <c r="AO211">
        <f t="shared" si="182"/>
        <v>0</v>
      </c>
      <c r="AP211">
        <f t="shared" si="183"/>
        <v>0</v>
      </c>
      <c r="AQ211">
        <f t="shared" si="184"/>
        <v>0</v>
      </c>
      <c r="AR211">
        <f t="shared" si="185"/>
        <v>0</v>
      </c>
      <c r="AS211">
        <f t="shared" si="186"/>
        <v>0</v>
      </c>
      <c r="AT211">
        <f t="shared" si="187"/>
        <v>0</v>
      </c>
      <c r="AU211">
        <f t="shared" si="188"/>
        <v>0</v>
      </c>
    </row>
    <row r="212" spans="1:47" ht="22.9" customHeight="1">
      <c r="A212" s="6" t="s">
        <v>46</v>
      </c>
      <c r="B212" s="6" t="s">
        <v>55</v>
      </c>
      <c r="C212" s="7" t="s">
        <v>48</v>
      </c>
      <c r="D212" s="8">
        <v>1</v>
      </c>
      <c r="E212" s="8">
        <v>0</v>
      </c>
      <c r="F212" s="8">
        <f t="shared" si="153"/>
        <v>0</v>
      </c>
      <c r="G212" s="8">
        <v>0</v>
      </c>
      <c r="H212" s="8">
        <f t="shared" si="154"/>
        <v>0</v>
      </c>
      <c r="I212" s="8"/>
      <c r="J212" s="8">
        <f t="shared" si="155"/>
        <v>0</v>
      </c>
      <c r="K212" s="8">
        <f t="shared" si="156"/>
        <v>0</v>
      </c>
      <c r="L212" s="8">
        <f t="shared" si="157"/>
        <v>0</v>
      </c>
      <c r="M212" s="15"/>
      <c r="O212" t="str">
        <f t="shared" si="158"/>
        <v>03</v>
      </c>
      <c r="P212" t="s">
        <v>276</v>
      </c>
      <c r="Q212">
        <v>1</v>
      </c>
      <c r="R212">
        <f t="shared" si="159"/>
        <v>0</v>
      </c>
      <c r="S212">
        <f t="shared" si="160"/>
        <v>0</v>
      </c>
      <c r="T212">
        <f t="shared" si="161"/>
        <v>0</v>
      </c>
      <c r="U212">
        <f t="shared" si="162"/>
        <v>0</v>
      </c>
      <c r="V212">
        <f t="shared" si="163"/>
        <v>0</v>
      </c>
      <c r="W212">
        <f t="shared" si="164"/>
        <v>0</v>
      </c>
      <c r="X212">
        <f t="shared" si="165"/>
        <v>0</v>
      </c>
      <c r="Y212">
        <f t="shared" si="166"/>
        <v>0</v>
      </c>
      <c r="Z212">
        <f t="shared" si="167"/>
        <v>0</v>
      </c>
      <c r="AA212">
        <f t="shared" si="168"/>
        <v>0</v>
      </c>
      <c r="AB212">
        <f t="shared" si="169"/>
        <v>0</v>
      </c>
      <c r="AC212">
        <f t="shared" si="170"/>
        <v>0</v>
      </c>
      <c r="AD212">
        <f t="shared" si="171"/>
        <v>0</v>
      </c>
      <c r="AE212">
        <f t="shared" si="172"/>
        <v>0</v>
      </c>
      <c r="AF212">
        <f t="shared" si="173"/>
        <v>0</v>
      </c>
      <c r="AG212">
        <f t="shared" si="174"/>
        <v>0</v>
      </c>
      <c r="AH212">
        <f t="shared" si="175"/>
        <v>0</v>
      </c>
      <c r="AI212">
        <f t="shared" si="176"/>
        <v>0</v>
      </c>
      <c r="AJ212">
        <f t="shared" si="177"/>
        <v>0</v>
      </c>
      <c r="AK212">
        <f t="shared" si="178"/>
        <v>0</v>
      </c>
      <c r="AL212">
        <f t="shared" si="179"/>
        <v>0</v>
      </c>
      <c r="AM212">
        <f t="shared" si="180"/>
        <v>0</v>
      </c>
      <c r="AN212">
        <f t="shared" si="181"/>
        <v>0</v>
      </c>
      <c r="AO212">
        <f t="shared" si="182"/>
        <v>0</v>
      </c>
      <c r="AP212">
        <f t="shared" si="183"/>
        <v>0</v>
      </c>
      <c r="AQ212">
        <f t="shared" si="184"/>
        <v>0</v>
      </c>
      <c r="AR212">
        <f t="shared" si="185"/>
        <v>0</v>
      </c>
      <c r="AS212">
        <f t="shared" si="186"/>
        <v>0</v>
      </c>
      <c r="AT212">
        <f t="shared" si="187"/>
        <v>0</v>
      </c>
      <c r="AU212">
        <f t="shared" si="188"/>
        <v>0</v>
      </c>
    </row>
    <row r="213" spans="1:47" ht="22.9" customHeight="1">
      <c r="A213" s="6" t="s">
        <v>46</v>
      </c>
      <c r="B213" s="6" t="s">
        <v>60</v>
      </c>
      <c r="C213" s="7" t="s">
        <v>48</v>
      </c>
      <c r="D213" s="8">
        <v>1</v>
      </c>
      <c r="E213" s="8">
        <v>0</v>
      </c>
      <c r="F213" s="8">
        <f t="shared" si="153"/>
        <v>0</v>
      </c>
      <c r="G213" s="8">
        <v>0</v>
      </c>
      <c r="H213" s="8">
        <f t="shared" si="154"/>
        <v>0</v>
      </c>
      <c r="I213" s="8"/>
      <c r="J213" s="8">
        <f t="shared" si="155"/>
        <v>0</v>
      </c>
      <c r="K213" s="8">
        <f t="shared" si="156"/>
        <v>0</v>
      </c>
      <c r="L213" s="8">
        <f t="shared" si="157"/>
        <v>0</v>
      </c>
      <c r="M213" s="15"/>
      <c r="O213" t="str">
        <f t="shared" si="158"/>
        <v>03</v>
      </c>
      <c r="P213" t="s">
        <v>276</v>
      </c>
      <c r="Q213">
        <v>1</v>
      </c>
      <c r="R213">
        <f t="shared" si="159"/>
        <v>0</v>
      </c>
      <c r="S213">
        <f t="shared" si="160"/>
        <v>0</v>
      </c>
      <c r="T213">
        <f t="shared" si="161"/>
        <v>0</v>
      </c>
      <c r="U213">
        <f t="shared" si="162"/>
        <v>0</v>
      </c>
      <c r="V213">
        <f t="shared" si="163"/>
        <v>0</v>
      </c>
      <c r="W213">
        <f t="shared" si="164"/>
        <v>0</v>
      </c>
      <c r="X213">
        <f t="shared" si="165"/>
        <v>0</v>
      </c>
      <c r="Y213">
        <f t="shared" si="166"/>
        <v>0</v>
      </c>
      <c r="Z213">
        <f t="shared" si="167"/>
        <v>0</v>
      </c>
      <c r="AA213">
        <f t="shared" si="168"/>
        <v>0</v>
      </c>
      <c r="AB213">
        <f t="shared" si="169"/>
        <v>0</v>
      </c>
      <c r="AC213">
        <f t="shared" si="170"/>
        <v>0</v>
      </c>
      <c r="AD213">
        <f t="shared" si="171"/>
        <v>0</v>
      </c>
      <c r="AE213">
        <f t="shared" si="172"/>
        <v>0</v>
      </c>
      <c r="AF213">
        <f t="shared" si="173"/>
        <v>0</v>
      </c>
      <c r="AG213">
        <f t="shared" si="174"/>
        <v>0</v>
      </c>
      <c r="AH213">
        <f t="shared" si="175"/>
        <v>0</v>
      </c>
      <c r="AI213">
        <f t="shared" si="176"/>
        <v>0</v>
      </c>
      <c r="AJ213">
        <f t="shared" si="177"/>
        <v>0</v>
      </c>
      <c r="AK213">
        <f t="shared" si="178"/>
        <v>0</v>
      </c>
      <c r="AL213">
        <f t="shared" si="179"/>
        <v>0</v>
      </c>
      <c r="AM213">
        <f t="shared" si="180"/>
        <v>0</v>
      </c>
      <c r="AN213">
        <f t="shared" si="181"/>
        <v>0</v>
      </c>
      <c r="AO213">
        <f t="shared" si="182"/>
        <v>0</v>
      </c>
      <c r="AP213">
        <f t="shared" si="183"/>
        <v>0</v>
      </c>
      <c r="AQ213">
        <f t="shared" si="184"/>
        <v>0</v>
      </c>
      <c r="AR213">
        <f t="shared" si="185"/>
        <v>0</v>
      </c>
      <c r="AS213">
        <f t="shared" si="186"/>
        <v>0</v>
      </c>
      <c r="AT213">
        <f t="shared" si="187"/>
        <v>0</v>
      </c>
      <c r="AU213">
        <f t="shared" si="188"/>
        <v>0</v>
      </c>
    </row>
    <row r="214" spans="1:47" ht="22.9" customHeight="1">
      <c r="A214" s="6" t="s">
        <v>46</v>
      </c>
      <c r="B214" s="6" t="s">
        <v>63</v>
      </c>
      <c r="C214" s="7" t="s">
        <v>48</v>
      </c>
      <c r="D214" s="8">
        <v>1</v>
      </c>
      <c r="E214" s="8">
        <v>0</v>
      </c>
      <c r="F214" s="8">
        <f t="shared" si="153"/>
        <v>0</v>
      </c>
      <c r="G214" s="8">
        <v>0</v>
      </c>
      <c r="H214" s="8">
        <f t="shared" si="154"/>
        <v>0</v>
      </c>
      <c r="I214" s="8"/>
      <c r="J214" s="8">
        <f t="shared" si="155"/>
        <v>0</v>
      </c>
      <c r="K214" s="8">
        <f t="shared" si="156"/>
        <v>0</v>
      </c>
      <c r="L214" s="8">
        <f t="shared" si="157"/>
        <v>0</v>
      </c>
      <c r="M214" s="15"/>
      <c r="O214" t="str">
        <f t="shared" si="158"/>
        <v>03</v>
      </c>
      <c r="P214" t="s">
        <v>276</v>
      </c>
      <c r="Q214">
        <v>1</v>
      </c>
      <c r="R214">
        <f t="shared" si="159"/>
        <v>0</v>
      </c>
      <c r="S214">
        <f t="shared" si="160"/>
        <v>0</v>
      </c>
      <c r="T214">
        <f t="shared" si="161"/>
        <v>0</v>
      </c>
      <c r="U214">
        <f t="shared" si="162"/>
        <v>0</v>
      </c>
      <c r="V214">
        <f t="shared" si="163"/>
        <v>0</v>
      </c>
      <c r="W214">
        <f t="shared" si="164"/>
        <v>0</v>
      </c>
      <c r="X214">
        <f t="shared" si="165"/>
        <v>0</v>
      </c>
      <c r="Y214">
        <f t="shared" si="166"/>
        <v>0</v>
      </c>
      <c r="Z214">
        <f t="shared" si="167"/>
        <v>0</v>
      </c>
      <c r="AA214">
        <f t="shared" si="168"/>
        <v>0</v>
      </c>
      <c r="AB214">
        <f t="shared" si="169"/>
        <v>0</v>
      </c>
      <c r="AC214">
        <f t="shared" si="170"/>
        <v>0</v>
      </c>
      <c r="AD214">
        <f t="shared" si="171"/>
        <v>0</v>
      </c>
      <c r="AE214">
        <f t="shared" si="172"/>
        <v>0</v>
      </c>
      <c r="AF214">
        <f t="shared" si="173"/>
        <v>0</v>
      </c>
      <c r="AG214">
        <f t="shared" si="174"/>
        <v>0</v>
      </c>
      <c r="AH214">
        <f t="shared" si="175"/>
        <v>0</v>
      </c>
      <c r="AI214">
        <f t="shared" si="176"/>
        <v>0</v>
      </c>
      <c r="AJ214">
        <f t="shared" si="177"/>
        <v>0</v>
      </c>
      <c r="AK214">
        <f t="shared" si="178"/>
        <v>0</v>
      </c>
      <c r="AL214">
        <f t="shared" si="179"/>
        <v>0</v>
      </c>
      <c r="AM214">
        <f t="shared" si="180"/>
        <v>0</v>
      </c>
      <c r="AN214">
        <f t="shared" si="181"/>
        <v>0</v>
      </c>
      <c r="AO214">
        <f t="shared" si="182"/>
        <v>0</v>
      </c>
      <c r="AP214">
        <f t="shared" si="183"/>
        <v>0</v>
      </c>
      <c r="AQ214">
        <f t="shared" si="184"/>
        <v>0</v>
      </c>
      <c r="AR214">
        <f t="shared" si="185"/>
        <v>0</v>
      </c>
      <c r="AS214">
        <f t="shared" si="186"/>
        <v>0</v>
      </c>
      <c r="AT214">
        <f t="shared" si="187"/>
        <v>0</v>
      </c>
      <c r="AU214">
        <f t="shared" si="188"/>
        <v>0</v>
      </c>
    </row>
    <row r="215" spans="1:47" ht="22.9" customHeight="1">
      <c r="A215" s="6" t="s">
        <v>46</v>
      </c>
      <c r="B215" s="6" t="s">
        <v>61</v>
      </c>
      <c r="C215" s="7" t="s">
        <v>48</v>
      </c>
      <c r="D215" s="8">
        <v>1</v>
      </c>
      <c r="E215" s="8">
        <v>0</v>
      </c>
      <c r="F215" s="8">
        <f t="shared" si="153"/>
        <v>0</v>
      </c>
      <c r="G215" s="8">
        <v>0</v>
      </c>
      <c r="H215" s="8">
        <f t="shared" si="154"/>
        <v>0</v>
      </c>
      <c r="I215" s="8"/>
      <c r="J215" s="8">
        <f t="shared" si="155"/>
        <v>0</v>
      </c>
      <c r="K215" s="8">
        <f t="shared" si="156"/>
        <v>0</v>
      </c>
      <c r="L215" s="8">
        <f t="shared" si="157"/>
        <v>0</v>
      </c>
      <c r="M215" s="15"/>
      <c r="O215" t="str">
        <f t="shared" si="158"/>
        <v>03</v>
      </c>
      <c r="P215" t="s">
        <v>276</v>
      </c>
      <c r="Q215">
        <v>1</v>
      </c>
      <c r="R215">
        <f t="shared" si="159"/>
        <v>0</v>
      </c>
      <c r="S215">
        <f t="shared" si="160"/>
        <v>0</v>
      </c>
      <c r="T215">
        <f t="shared" si="161"/>
        <v>0</v>
      </c>
      <c r="U215">
        <f t="shared" si="162"/>
        <v>0</v>
      </c>
      <c r="V215">
        <f t="shared" si="163"/>
        <v>0</v>
      </c>
      <c r="W215">
        <f t="shared" si="164"/>
        <v>0</v>
      </c>
      <c r="X215">
        <f t="shared" si="165"/>
        <v>0</v>
      </c>
      <c r="Y215">
        <f t="shared" si="166"/>
        <v>0</v>
      </c>
      <c r="Z215">
        <f t="shared" si="167"/>
        <v>0</v>
      </c>
      <c r="AA215">
        <f t="shared" si="168"/>
        <v>0</v>
      </c>
      <c r="AB215">
        <f t="shared" si="169"/>
        <v>0</v>
      </c>
      <c r="AC215">
        <f t="shared" si="170"/>
        <v>0</v>
      </c>
      <c r="AD215">
        <f t="shared" si="171"/>
        <v>0</v>
      </c>
      <c r="AE215">
        <f t="shared" si="172"/>
        <v>0</v>
      </c>
      <c r="AF215">
        <f t="shared" si="173"/>
        <v>0</v>
      </c>
      <c r="AG215">
        <f t="shared" si="174"/>
        <v>0</v>
      </c>
      <c r="AH215">
        <f t="shared" si="175"/>
        <v>0</v>
      </c>
      <c r="AI215">
        <f t="shared" si="176"/>
        <v>0</v>
      </c>
      <c r="AJ215">
        <f t="shared" si="177"/>
        <v>0</v>
      </c>
      <c r="AK215">
        <f t="shared" si="178"/>
        <v>0</v>
      </c>
      <c r="AL215">
        <f t="shared" si="179"/>
        <v>0</v>
      </c>
      <c r="AM215">
        <f t="shared" si="180"/>
        <v>0</v>
      </c>
      <c r="AN215">
        <f t="shared" si="181"/>
        <v>0</v>
      </c>
      <c r="AO215">
        <f t="shared" si="182"/>
        <v>0</v>
      </c>
      <c r="AP215">
        <f t="shared" si="183"/>
        <v>0</v>
      </c>
      <c r="AQ215">
        <f t="shared" si="184"/>
        <v>0</v>
      </c>
      <c r="AR215">
        <f t="shared" si="185"/>
        <v>0</v>
      </c>
      <c r="AS215">
        <f t="shared" si="186"/>
        <v>0</v>
      </c>
      <c r="AT215">
        <f t="shared" si="187"/>
        <v>0</v>
      </c>
      <c r="AU215">
        <f t="shared" si="188"/>
        <v>0</v>
      </c>
    </row>
    <row r="216" spans="1:47" ht="22.9" customHeight="1">
      <c r="A216" s="6" t="s">
        <v>46</v>
      </c>
      <c r="B216" s="6" t="s">
        <v>62</v>
      </c>
      <c r="C216" s="7" t="s">
        <v>48</v>
      </c>
      <c r="D216" s="8">
        <v>1</v>
      </c>
      <c r="E216" s="8">
        <v>0</v>
      </c>
      <c r="F216" s="8">
        <f t="shared" si="153"/>
        <v>0</v>
      </c>
      <c r="G216" s="8">
        <v>0</v>
      </c>
      <c r="H216" s="8">
        <f t="shared" si="154"/>
        <v>0</v>
      </c>
      <c r="I216" s="8"/>
      <c r="J216" s="8">
        <f t="shared" si="155"/>
        <v>0</v>
      </c>
      <c r="K216" s="8">
        <f t="shared" si="156"/>
        <v>0</v>
      </c>
      <c r="L216" s="8">
        <f t="shared" si="157"/>
        <v>0</v>
      </c>
      <c r="M216" s="15"/>
      <c r="O216" t="str">
        <f t="shared" si="158"/>
        <v>03</v>
      </c>
      <c r="P216" t="s">
        <v>276</v>
      </c>
      <c r="Q216">
        <v>1</v>
      </c>
      <c r="R216">
        <f t="shared" si="159"/>
        <v>0</v>
      </c>
      <c r="S216">
        <f t="shared" si="160"/>
        <v>0</v>
      </c>
      <c r="T216">
        <f t="shared" si="161"/>
        <v>0</v>
      </c>
      <c r="U216">
        <f t="shared" si="162"/>
        <v>0</v>
      </c>
      <c r="V216">
        <f t="shared" si="163"/>
        <v>0</v>
      </c>
      <c r="W216">
        <f t="shared" si="164"/>
        <v>0</v>
      </c>
      <c r="X216">
        <f t="shared" si="165"/>
        <v>0</v>
      </c>
      <c r="Y216">
        <f t="shared" si="166"/>
        <v>0</v>
      </c>
      <c r="Z216">
        <f t="shared" si="167"/>
        <v>0</v>
      </c>
      <c r="AA216">
        <f t="shared" si="168"/>
        <v>0</v>
      </c>
      <c r="AB216">
        <f t="shared" si="169"/>
        <v>0</v>
      </c>
      <c r="AC216">
        <f t="shared" si="170"/>
        <v>0</v>
      </c>
      <c r="AD216">
        <f t="shared" si="171"/>
        <v>0</v>
      </c>
      <c r="AE216">
        <f t="shared" si="172"/>
        <v>0</v>
      </c>
      <c r="AF216">
        <f t="shared" si="173"/>
        <v>0</v>
      </c>
      <c r="AG216">
        <f t="shared" si="174"/>
        <v>0</v>
      </c>
      <c r="AH216">
        <f t="shared" si="175"/>
        <v>0</v>
      </c>
      <c r="AI216">
        <f t="shared" si="176"/>
        <v>0</v>
      </c>
      <c r="AJ216">
        <f t="shared" si="177"/>
        <v>0</v>
      </c>
      <c r="AK216">
        <f t="shared" si="178"/>
        <v>0</v>
      </c>
      <c r="AL216">
        <f t="shared" si="179"/>
        <v>0</v>
      </c>
      <c r="AM216">
        <f t="shared" si="180"/>
        <v>0</v>
      </c>
      <c r="AN216">
        <f t="shared" si="181"/>
        <v>0</v>
      </c>
      <c r="AO216">
        <f t="shared" si="182"/>
        <v>0</v>
      </c>
      <c r="AP216">
        <f t="shared" si="183"/>
        <v>0</v>
      </c>
      <c r="AQ216">
        <f t="shared" si="184"/>
        <v>0</v>
      </c>
      <c r="AR216">
        <f t="shared" si="185"/>
        <v>0</v>
      </c>
      <c r="AS216">
        <f t="shared" si="186"/>
        <v>0</v>
      </c>
      <c r="AT216">
        <f t="shared" si="187"/>
        <v>0</v>
      </c>
      <c r="AU216">
        <f t="shared" si="188"/>
        <v>0</v>
      </c>
    </row>
    <row r="217" spans="1:47" ht="22.9" customHeight="1">
      <c r="A217" s="6" t="s">
        <v>46</v>
      </c>
      <c r="B217" s="6" t="s">
        <v>64</v>
      </c>
      <c r="C217" s="7" t="s">
        <v>8</v>
      </c>
      <c r="D217" s="8">
        <v>1</v>
      </c>
      <c r="E217" s="8">
        <v>0</v>
      </c>
      <c r="F217" s="8">
        <f t="shared" si="153"/>
        <v>0</v>
      </c>
      <c r="G217" s="8">
        <v>0</v>
      </c>
      <c r="H217" s="8">
        <f t="shared" si="154"/>
        <v>0</v>
      </c>
      <c r="I217" s="8"/>
      <c r="J217" s="8">
        <f t="shared" si="155"/>
        <v>0</v>
      </c>
      <c r="K217" s="8">
        <f t="shared" si="156"/>
        <v>0</v>
      </c>
      <c r="L217" s="8">
        <f t="shared" si="157"/>
        <v>0</v>
      </c>
      <c r="M217" s="15"/>
      <c r="O217" t="str">
        <f t="shared" si="158"/>
        <v>03</v>
      </c>
      <c r="P217" t="s">
        <v>276</v>
      </c>
      <c r="Q217">
        <v>1</v>
      </c>
      <c r="R217">
        <f t="shared" si="159"/>
        <v>0</v>
      </c>
      <c r="S217">
        <f t="shared" si="160"/>
        <v>0</v>
      </c>
      <c r="T217">
        <f t="shared" si="161"/>
        <v>0</v>
      </c>
      <c r="U217">
        <f t="shared" si="162"/>
        <v>0</v>
      </c>
      <c r="V217">
        <f t="shared" si="163"/>
        <v>0</v>
      </c>
      <c r="W217">
        <f t="shared" si="164"/>
        <v>0</v>
      </c>
      <c r="X217">
        <f t="shared" si="165"/>
        <v>0</v>
      </c>
      <c r="Y217">
        <f t="shared" si="166"/>
        <v>0</v>
      </c>
      <c r="Z217">
        <f t="shared" si="167"/>
        <v>0</v>
      </c>
      <c r="AA217">
        <f t="shared" si="168"/>
        <v>0</v>
      </c>
      <c r="AB217">
        <f t="shared" si="169"/>
        <v>0</v>
      </c>
      <c r="AC217">
        <f t="shared" si="170"/>
        <v>0</v>
      </c>
      <c r="AD217">
        <f t="shared" si="171"/>
        <v>0</v>
      </c>
      <c r="AE217">
        <f t="shared" si="172"/>
        <v>0</v>
      </c>
      <c r="AF217">
        <f t="shared" si="173"/>
        <v>0</v>
      </c>
      <c r="AG217">
        <f t="shared" si="174"/>
        <v>0</v>
      </c>
      <c r="AH217">
        <f t="shared" si="175"/>
        <v>0</v>
      </c>
      <c r="AI217">
        <f t="shared" si="176"/>
        <v>0</v>
      </c>
      <c r="AJ217">
        <f t="shared" si="177"/>
        <v>0</v>
      </c>
      <c r="AK217">
        <f t="shared" si="178"/>
        <v>0</v>
      </c>
      <c r="AL217">
        <f t="shared" si="179"/>
        <v>0</v>
      </c>
      <c r="AM217">
        <f t="shared" si="180"/>
        <v>0</v>
      </c>
      <c r="AN217">
        <f t="shared" si="181"/>
        <v>0</v>
      </c>
      <c r="AO217">
        <f t="shared" si="182"/>
        <v>0</v>
      </c>
      <c r="AP217">
        <f t="shared" si="183"/>
        <v>0</v>
      </c>
      <c r="AQ217">
        <f t="shared" si="184"/>
        <v>0</v>
      </c>
      <c r="AR217">
        <f t="shared" si="185"/>
        <v>0</v>
      </c>
      <c r="AS217">
        <f t="shared" si="186"/>
        <v>0</v>
      </c>
      <c r="AT217">
        <f t="shared" si="187"/>
        <v>0</v>
      </c>
      <c r="AU217">
        <f t="shared" si="188"/>
        <v>0</v>
      </c>
    </row>
    <row r="218" spans="1:47" ht="22.9" customHeight="1">
      <c r="A218" s="6" t="s">
        <v>46</v>
      </c>
      <c r="B218" s="6" t="s">
        <v>66</v>
      </c>
      <c r="C218" s="7" t="s">
        <v>8</v>
      </c>
      <c r="D218" s="8">
        <v>1</v>
      </c>
      <c r="E218" s="8">
        <v>0</v>
      </c>
      <c r="F218" s="8">
        <f t="shared" si="153"/>
        <v>0</v>
      </c>
      <c r="G218" s="8">
        <v>0</v>
      </c>
      <c r="H218" s="8">
        <f t="shared" si="154"/>
        <v>0</v>
      </c>
      <c r="I218" s="8"/>
      <c r="J218" s="8">
        <f t="shared" si="155"/>
        <v>0</v>
      </c>
      <c r="K218" s="8">
        <f t="shared" si="156"/>
        <v>0</v>
      </c>
      <c r="L218" s="8">
        <f t="shared" si="157"/>
        <v>0</v>
      </c>
      <c r="M218" s="15"/>
      <c r="O218" t="str">
        <f t="shared" si="158"/>
        <v>03</v>
      </c>
      <c r="P218" t="s">
        <v>276</v>
      </c>
      <c r="Q218">
        <v>1</v>
      </c>
      <c r="R218">
        <f t="shared" si="159"/>
        <v>0</v>
      </c>
      <c r="S218">
        <f t="shared" si="160"/>
        <v>0</v>
      </c>
      <c r="T218">
        <f t="shared" si="161"/>
        <v>0</v>
      </c>
      <c r="U218">
        <f t="shared" si="162"/>
        <v>0</v>
      </c>
      <c r="V218">
        <f t="shared" si="163"/>
        <v>0</v>
      </c>
      <c r="W218">
        <f t="shared" si="164"/>
        <v>0</v>
      </c>
      <c r="X218">
        <f t="shared" si="165"/>
        <v>0</v>
      </c>
      <c r="Y218">
        <f t="shared" si="166"/>
        <v>0</v>
      </c>
      <c r="Z218">
        <f t="shared" si="167"/>
        <v>0</v>
      </c>
      <c r="AA218">
        <f t="shared" si="168"/>
        <v>0</v>
      </c>
      <c r="AB218">
        <f t="shared" si="169"/>
        <v>0</v>
      </c>
      <c r="AC218">
        <f t="shared" si="170"/>
        <v>0</v>
      </c>
      <c r="AD218">
        <f t="shared" si="171"/>
        <v>0</v>
      </c>
      <c r="AE218">
        <f t="shared" si="172"/>
        <v>0</v>
      </c>
      <c r="AF218">
        <f t="shared" si="173"/>
        <v>0</v>
      </c>
      <c r="AG218">
        <f t="shared" si="174"/>
        <v>0</v>
      </c>
      <c r="AH218">
        <f t="shared" si="175"/>
        <v>0</v>
      </c>
      <c r="AI218">
        <f t="shared" si="176"/>
        <v>0</v>
      </c>
      <c r="AJ218">
        <f t="shared" si="177"/>
        <v>0</v>
      </c>
      <c r="AK218">
        <f t="shared" si="178"/>
        <v>0</v>
      </c>
      <c r="AL218">
        <f t="shared" si="179"/>
        <v>0</v>
      </c>
      <c r="AM218">
        <f t="shared" si="180"/>
        <v>0</v>
      </c>
      <c r="AN218">
        <f t="shared" si="181"/>
        <v>0</v>
      </c>
      <c r="AO218">
        <f t="shared" si="182"/>
        <v>0</v>
      </c>
      <c r="AP218">
        <f t="shared" si="183"/>
        <v>0</v>
      </c>
      <c r="AQ218">
        <f t="shared" si="184"/>
        <v>0</v>
      </c>
      <c r="AR218">
        <f t="shared" si="185"/>
        <v>0</v>
      </c>
      <c r="AS218">
        <f t="shared" si="186"/>
        <v>0</v>
      </c>
      <c r="AT218">
        <f t="shared" si="187"/>
        <v>0</v>
      </c>
      <c r="AU218">
        <f t="shared" si="188"/>
        <v>0</v>
      </c>
    </row>
    <row r="219" spans="1:47" ht="22.9" customHeight="1">
      <c r="A219" s="6" t="s">
        <v>46</v>
      </c>
      <c r="B219" s="6" t="s">
        <v>67</v>
      </c>
      <c r="C219" s="7" t="s">
        <v>8</v>
      </c>
      <c r="D219" s="8">
        <v>1</v>
      </c>
      <c r="E219" s="8">
        <v>0</v>
      </c>
      <c r="F219" s="8">
        <f t="shared" si="153"/>
        <v>0</v>
      </c>
      <c r="G219" s="8">
        <v>0</v>
      </c>
      <c r="H219" s="8">
        <f t="shared" si="154"/>
        <v>0</v>
      </c>
      <c r="I219" s="8"/>
      <c r="J219" s="8">
        <f t="shared" si="155"/>
        <v>0</v>
      </c>
      <c r="K219" s="8">
        <f t="shared" si="156"/>
        <v>0</v>
      </c>
      <c r="L219" s="8">
        <f t="shared" si="157"/>
        <v>0</v>
      </c>
      <c r="M219" s="15"/>
      <c r="O219" t="str">
        <f t="shared" si="158"/>
        <v>03</v>
      </c>
      <c r="P219" t="s">
        <v>276</v>
      </c>
      <c r="Q219">
        <v>1</v>
      </c>
      <c r="R219">
        <f t="shared" si="159"/>
        <v>0</v>
      </c>
      <c r="S219">
        <f t="shared" si="160"/>
        <v>0</v>
      </c>
      <c r="T219">
        <f t="shared" si="161"/>
        <v>0</v>
      </c>
      <c r="U219">
        <f t="shared" si="162"/>
        <v>0</v>
      </c>
      <c r="V219">
        <f t="shared" si="163"/>
        <v>0</v>
      </c>
      <c r="W219">
        <f t="shared" si="164"/>
        <v>0</v>
      </c>
      <c r="X219">
        <f t="shared" si="165"/>
        <v>0</v>
      </c>
      <c r="Y219">
        <f t="shared" si="166"/>
        <v>0</v>
      </c>
      <c r="Z219">
        <f t="shared" si="167"/>
        <v>0</v>
      </c>
      <c r="AA219">
        <f t="shared" si="168"/>
        <v>0</v>
      </c>
      <c r="AB219">
        <f t="shared" si="169"/>
        <v>0</v>
      </c>
      <c r="AC219">
        <f t="shared" si="170"/>
        <v>0</v>
      </c>
      <c r="AD219">
        <f t="shared" si="171"/>
        <v>0</v>
      </c>
      <c r="AE219">
        <f t="shared" si="172"/>
        <v>0</v>
      </c>
      <c r="AF219">
        <f t="shared" si="173"/>
        <v>0</v>
      </c>
      <c r="AG219">
        <f t="shared" si="174"/>
        <v>0</v>
      </c>
      <c r="AH219">
        <f t="shared" si="175"/>
        <v>0</v>
      </c>
      <c r="AI219">
        <f t="shared" si="176"/>
        <v>0</v>
      </c>
      <c r="AJ219">
        <f t="shared" si="177"/>
        <v>0</v>
      </c>
      <c r="AK219">
        <f t="shared" si="178"/>
        <v>0</v>
      </c>
      <c r="AL219">
        <f t="shared" si="179"/>
        <v>0</v>
      </c>
      <c r="AM219">
        <f t="shared" si="180"/>
        <v>0</v>
      </c>
      <c r="AN219">
        <f t="shared" si="181"/>
        <v>0</v>
      </c>
      <c r="AO219">
        <f t="shared" si="182"/>
        <v>0</v>
      </c>
      <c r="AP219">
        <f t="shared" si="183"/>
        <v>0</v>
      </c>
      <c r="AQ219">
        <f t="shared" si="184"/>
        <v>0</v>
      </c>
      <c r="AR219">
        <f t="shared" si="185"/>
        <v>0</v>
      </c>
      <c r="AS219">
        <f t="shared" si="186"/>
        <v>0</v>
      </c>
      <c r="AT219">
        <f t="shared" si="187"/>
        <v>0</v>
      </c>
      <c r="AU219">
        <f t="shared" si="188"/>
        <v>0</v>
      </c>
    </row>
    <row r="220" spans="1:47" ht="22.9" customHeight="1">
      <c r="A220" s="6" t="s">
        <v>46</v>
      </c>
      <c r="B220" s="6" t="s">
        <v>65</v>
      </c>
      <c r="C220" s="7" t="s">
        <v>8</v>
      </c>
      <c r="D220" s="8">
        <v>1</v>
      </c>
      <c r="E220" s="8">
        <v>0</v>
      </c>
      <c r="F220" s="8">
        <f t="shared" si="153"/>
        <v>0</v>
      </c>
      <c r="G220" s="8">
        <v>0</v>
      </c>
      <c r="H220" s="8">
        <f t="shared" si="154"/>
        <v>0</v>
      </c>
      <c r="I220" s="8"/>
      <c r="J220" s="8">
        <f t="shared" si="155"/>
        <v>0</v>
      </c>
      <c r="K220" s="8">
        <f t="shared" si="156"/>
        <v>0</v>
      </c>
      <c r="L220" s="8">
        <f t="shared" si="157"/>
        <v>0</v>
      </c>
      <c r="M220" s="15"/>
      <c r="O220" t="str">
        <f t="shared" si="158"/>
        <v>03</v>
      </c>
      <c r="P220" t="s">
        <v>276</v>
      </c>
      <c r="Q220">
        <v>1</v>
      </c>
      <c r="R220">
        <f t="shared" si="159"/>
        <v>0</v>
      </c>
      <c r="S220">
        <f t="shared" si="160"/>
        <v>0</v>
      </c>
      <c r="T220">
        <f t="shared" si="161"/>
        <v>0</v>
      </c>
      <c r="U220">
        <f t="shared" si="162"/>
        <v>0</v>
      </c>
      <c r="V220">
        <f t="shared" si="163"/>
        <v>0</v>
      </c>
      <c r="W220">
        <f t="shared" si="164"/>
        <v>0</v>
      </c>
      <c r="X220">
        <f t="shared" si="165"/>
        <v>0</v>
      </c>
      <c r="Y220">
        <f t="shared" si="166"/>
        <v>0</v>
      </c>
      <c r="Z220">
        <f t="shared" si="167"/>
        <v>0</v>
      </c>
      <c r="AA220">
        <f t="shared" si="168"/>
        <v>0</v>
      </c>
      <c r="AB220">
        <f t="shared" si="169"/>
        <v>0</v>
      </c>
      <c r="AC220">
        <f t="shared" si="170"/>
        <v>0</v>
      </c>
      <c r="AD220">
        <f t="shared" si="171"/>
        <v>0</v>
      </c>
      <c r="AE220">
        <f t="shared" si="172"/>
        <v>0</v>
      </c>
      <c r="AF220">
        <f t="shared" si="173"/>
        <v>0</v>
      </c>
      <c r="AG220">
        <f t="shared" si="174"/>
        <v>0</v>
      </c>
      <c r="AH220">
        <f t="shared" si="175"/>
        <v>0</v>
      </c>
      <c r="AI220">
        <f t="shared" si="176"/>
        <v>0</v>
      </c>
      <c r="AJ220">
        <f t="shared" si="177"/>
        <v>0</v>
      </c>
      <c r="AK220">
        <f t="shared" si="178"/>
        <v>0</v>
      </c>
      <c r="AL220">
        <f t="shared" si="179"/>
        <v>0</v>
      </c>
      <c r="AM220">
        <f t="shared" si="180"/>
        <v>0</v>
      </c>
      <c r="AN220">
        <f t="shared" si="181"/>
        <v>0</v>
      </c>
      <c r="AO220">
        <f t="shared" si="182"/>
        <v>0</v>
      </c>
      <c r="AP220">
        <f t="shared" si="183"/>
        <v>0</v>
      </c>
      <c r="AQ220">
        <f t="shared" si="184"/>
        <v>0</v>
      </c>
      <c r="AR220">
        <f t="shared" si="185"/>
        <v>0</v>
      </c>
      <c r="AS220">
        <f t="shared" si="186"/>
        <v>0</v>
      </c>
      <c r="AT220">
        <f t="shared" si="187"/>
        <v>0</v>
      </c>
      <c r="AU220">
        <f t="shared" si="188"/>
        <v>0</v>
      </c>
    </row>
    <row r="221" spans="1:47" ht="22.9" customHeight="1">
      <c r="A221" s="9"/>
      <c r="B221" s="9"/>
      <c r="C221" s="14"/>
      <c r="D221" s="8"/>
      <c r="E221" s="8"/>
      <c r="F221" s="8"/>
      <c r="G221" s="8"/>
      <c r="H221" s="8"/>
      <c r="I221" s="8"/>
      <c r="J221" s="8"/>
      <c r="K221" s="8"/>
      <c r="L221" s="8"/>
      <c r="M221" s="8"/>
    </row>
    <row r="222" spans="1:47" ht="22.9" customHeight="1">
      <c r="A222" s="9"/>
      <c r="B222" s="9"/>
      <c r="C222" s="14"/>
      <c r="D222" s="8"/>
      <c r="E222" s="8"/>
      <c r="F222" s="8"/>
      <c r="G222" s="8"/>
      <c r="H222" s="8"/>
      <c r="I222" s="8"/>
      <c r="J222" s="8"/>
      <c r="K222" s="8"/>
      <c r="L222" s="8"/>
      <c r="M222" s="8"/>
    </row>
    <row r="223" spans="1:47" ht="22.9" customHeight="1">
      <c r="A223" s="9"/>
      <c r="B223" s="9"/>
      <c r="C223" s="14"/>
      <c r="D223" s="8"/>
      <c r="E223" s="8"/>
      <c r="F223" s="8"/>
      <c r="G223" s="8"/>
      <c r="H223" s="8"/>
      <c r="I223" s="8"/>
      <c r="J223" s="8"/>
      <c r="K223" s="8"/>
      <c r="L223" s="8"/>
      <c r="M223" s="8"/>
    </row>
    <row r="224" spans="1:47" ht="22.9" customHeight="1">
      <c r="A224" s="9"/>
      <c r="B224" s="9"/>
      <c r="C224" s="14"/>
      <c r="D224" s="8"/>
      <c r="E224" s="8"/>
      <c r="F224" s="8"/>
      <c r="G224" s="8"/>
      <c r="H224" s="8"/>
      <c r="I224" s="8"/>
      <c r="J224" s="8"/>
      <c r="K224" s="8"/>
      <c r="L224" s="8"/>
      <c r="M224" s="8"/>
    </row>
    <row r="225" spans="1:51" ht="22.9" customHeight="1">
      <c r="A225" s="9"/>
      <c r="B225" s="9"/>
      <c r="C225" s="14"/>
      <c r="D225" s="8"/>
      <c r="E225" s="8"/>
      <c r="F225" s="8"/>
      <c r="G225" s="8"/>
      <c r="H225" s="8"/>
      <c r="I225" s="8"/>
      <c r="J225" s="8"/>
      <c r="K225" s="8"/>
      <c r="L225" s="8"/>
      <c r="M225" s="8"/>
    </row>
    <row r="226" spans="1:51" ht="22.9" customHeight="1">
      <c r="A226" s="9"/>
      <c r="B226" s="9"/>
      <c r="C226" s="14"/>
      <c r="D226" s="8"/>
      <c r="E226" s="8"/>
      <c r="F226" s="8"/>
      <c r="G226" s="8"/>
      <c r="H226" s="8"/>
      <c r="I226" s="8"/>
      <c r="J226" s="8"/>
      <c r="K226" s="8"/>
      <c r="L226" s="8"/>
      <c r="M226" s="8"/>
    </row>
    <row r="227" spans="1:51" ht="22.9" customHeight="1">
      <c r="A227" s="9"/>
      <c r="B227" s="9"/>
      <c r="C227" s="14"/>
      <c r="D227" s="8"/>
      <c r="E227" s="8"/>
      <c r="F227" s="8"/>
      <c r="G227" s="8"/>
      <c r="H227" s="8"/>
      <c r="I227" s="8"/>
      <c r="J227" s="8"/>
      <c r="K227" s="8"/>
      <c r="L227" s="8"/>
      <c r="M227" s="8"/>
    </row>
    <row r="228" spans="1:51" ht="22.9" customHeight="1">
      <c r="A228" s="10" t="s">
        <v>87</v>
      </c>
      <c r="B228" s="11"/>
      <c r="C228" s="12"/>
      <c r="D228" s="13"/>
      <c r="E228" s="13"/>
      <c r="F228" s="13">
        <f>ROUNDDOWN(SUMIF(Q198:Q227, "1", F198:F227), 0)</f>
        <v>0</v>
      </c>
      <c r="G228" s="13"/>
      <c r="H228" s="13">
        <f>ROUNDDOWN(SUMIF(Q198:Q227, "1", H198:H227), 0)</f>
        <v>0</v>
      </c>
      <c r="I228" s="13"/>
      <c r="J228" s="13">
        <f>ROUNDDOWN(SUMIF(Q198:Q227, "1", J198:J227), 0)</f>
        <v>0</v>
      </c>
      <c r="K228" s="13"/>
      <c r="L228" s="13">
        <f>F228+H228+J228</f>
        <v>0</v>
      </c>
      <c r="M228" s="13"/>
      <c r="R228">
        <f t="shared" ref="R228:AY228" si="189">ROUNDDOWN(SUM(R198:R220), 0)</f>
        <v>0</v>
      </c>
      <c r="S228">
        <f t="shared" si="189"/>
        <v>0</v>
      </c>
      <c r="T228">
        <f t="shared" si="189"/>
        <v>0</v>
      </c>
      <c r="U228">
        <f t="shared" si="189"/>
        <v>0</v>
      </c>
      <c r="V228">
        <f t="shared" si="189"/>
        <v>0</v>
      </c>
      <c r="W228">
        <f t="shared" si="189"/>
        <v>0</v>
      </c>
      <c r="X228">
        <f t="shared" si="189"/>
        <v>0</v>
      </c>
      <c r="Y228">
        <f t="shared" si="189"/>
        <v>0</v>
      </c>
      <c r="Z228">
        <f t="shared" si="189"/>
        <v>0</v>
      </c>
      <c r="AA228">
        <f t="shared" si="189"/>
        <v>0</v>
      </c>
      <c r="AB228">
        <f t="shared" si="189"/>
        <v>0</v>
      </c>
      <c r="AC228">
        <f t="shared" si="189"/>
        <v>0</v>
      </c>
      <c r="AD228">
        <f t="shared" si="189"/>
        <v>0</v>
      </c>
      <c r="AE228">
        <f t="shared" si="189"/>
        <v>0</v>
      </c>
      <c r="AF228">
        <f t="shared" si="189"/>
        <v>0</v>
      </c>
      <c r="AG228">
        <f t="shared" si="189"/>
        <v>0</v>
      </c>
      <c r="AH228">
        <f t="shared" si="189"/>
        <v>0</v>
      </c>
      <c r="AI228">
        <f t="shared" si="189"/>
        <v>0</v>
      </c>
      <c r="AJ228">
        <f t="shared" si="189"/>
        <v>0</v>
      </c>
      <c r="AK228">
        <f t="shared" si="189"/>
        <v>0</v>
      </c>
      <c r="AL228">
        <f t="shared" si="189"/>
        <v>0</v>
      </c>
      <c r="AM228">
        <f t="shared" si="189"/>
        <v>0</v>
      </c>
      <c r="AN228">
        <f t="shared" si="189"/>
        <v>0</v>
      </c>
      <c r="AO228">
        <f t="shared" si="189"/>
        <v>0</v>
      </c>
      <c r="AP228">
        <f t="shared" si="189"/>
        <v>0</v>
      </c>
      <c r="AQ228">
        <f t="shared" si="189"/>
        <v>0</v>
      </c>
      <c r="AR228">
        <f t="shared" si="189"/>
        <v>0</v>
      </c>
      <c r="AS228">
        <f t="shared" si="189"/>
        <v>0</v>
      </c>
      <c r="AT228">
        <f t="shared" si="189"/>
        <v>0</v>
      </c>
      <c r="AU228">
        <f t="shared" si="189"/>
        <v>0</v>
      </c>
      <c r="AV228">
        <f t="shared" si="189"/>
        <v>0</v>
      </c>
      <c r="AW228">
        <f t="shared" si="189"/>
        <v>0</v>
      </c>
      <c r="AX228">
        <f t="shared" si="189"/>
        <v>0</v>
      </c>
      <c r="AY228">
        <f t="shared" si="189"/>
        <v>0</v>
      </c>
    </row>
    <row r="229" spans="1:51" ht="22.9" customHeight="1">
      <c r="A229" s="106" t="s">
        <v>304</v>
      </c>
      <c r="B229" s="107"/>
      <c r="C229" s="107"/>
      <c r="D229" s="107"/>
      <c r="E229" s="107"/>
      <c r="F229" s="107"/>
      <c r="G229" s="107"/>
      <c r="H229" s="107"/>
      <c r="I229" s="107"/>
      <c r="J229" s="107"/>
      <c r="K229" s="107"/>
      <c r="L229" s="107"/>
      <c r="M229" s="107"/>
    </row>
    <row r="230" spans="1:51" ht="22.9" customHeight="1">
      <c r="A230" s="6" t="s">
        <v>194</v>
      </c>
      <c r="B230" s="6" t="s">
        <v>195</v>
      </c>
      <c r="C230" s="7" t="s">
        <v>89</v>
      </c>
      <c r="D230" s="8">
        <v>1</v>
      </c>
      <c r="E230" s="8"/>
      <c r="F230" s="8">
        <f t="shared" ref="F230:F236" si="190">ROUNDDOWN(D230*E230, 0)</f>
        <v>0</v>
      </c>
      <c r="G230" s="8"/>
      <c r="H230" s="8">
        <f t="shared" ref="H230:H236" si="191">ROUNDDOWN(D230*G230, 0)</f>
        <v>0</v>
      </c>
      <c r="I230" s="8"/>
      <c r="J230" s="8">
        <f t="shared" ref="J230:J236" si="192">ROUNDDOWN(D230*I230, 0)</f>
        <v>0</v>
      </c>
      <c r="K230" s="8">
        <f t="shared" ref="K230:L236" si="193">E230+G230+I230</f>
        <v>0</v>
      </c>
      <c r="L230" s="8">
        <f t="shared" si="193"/>
        <v>0</v>
      </c>
      <c r="M230" s="15"/>
      <c r="O230" t="str">
        <f>""</f>
        <v/>
      </c>
      <c r="P230" s="1" t="s">
        <v>86</v>
      </c>
      <c r="Q230">
        <v>1</v>
      </c>
      <c r="R230">
        <f t="shared" ref="R230:R236" si="194">IF(P230="기계경비", J230, 0)</f>
        <v>0</v>
      </c>
      <c r="S230">
        <f t="shared" ref="S230:S236" si="195">IF(P230="운반비", L230, 0)</f>
        <v>0</v>
      </c>
      <c r="T230">
        <f t="shared" ref="T230:T236" si="196">IF(P230="작업부산물", F230, 0)</f>
        <v>0</v>
      </c>
      <c r="U230">
        <f t="shared" ref="U230:U236" si="197">IF(P230="관급", F230, 0)</f>
        <v>0</v>
      </c>
      <c r="V230">
        <f t="shared" ref="V230:V236" si="198">IF(P230="외주비", J230, 0)</f>
        <v>0</v>
      </c>
      <c r="W230">
        <f t="shared" ref="W230:W236" si="199">IF(P230="장비비", J230, 0)</f>
        <v>0</v>
      </c>
      <c r="X230">
        <f t="shared" ref="X230:X236" si="200">IF(P230="폐기물처리비", L230, 0)</f>
        <v>0</v>
      </c>
      <c r="Y230">
        <f t="shared" ref="Y230:Y236" si="201">IF(P230="가설비", J230, 0)</f>
        <v>0</v>
      </c>
      <c r="Z230">
        <f t="shared" ref="Z230:Z236" si="202">IF(P230="잡비제외분", F230, 0)</f>
        <v>0</v>
      </c>
      <c r="AA230">
        <f t="shared" ref="AA230:AA236" si="203">IF(P230="사급자재대", L230, 0)</f>
        <v>0</v>
      </c>
      <c r="AB230">
        <f t="shared" ref="AB230:AB236" si="204">IF(P230="관급자재대", L230, 0)</f>
        <v>0</v>
      </c>
      <c r="AC230">
        <f t="shared" ref="AC230:AC236" si="205">IF(P230="사용자항목1", L230, 0)</f>
        <v>0</v>
      </c>
      <c r="AD230">
        <f t="shared" ref="AD230:AD236" si="206">IF(P230="사용자항목2", L230, 0)</f>
        <v>0</v>
      </c>
      <c r="AE230">
        <f t="shared" ref="AE230:AE236" si="207">IF(P230="안전관리비", L230, 0)</f>
        <v>0</v>
      </c>
      <c r="AF230">
        <f t="shared" ref="AF230:AF236" si="208">IF(P230="품질관리비", L230, 0)</f>
        <v>0</v>
      </c>
      <c r="AG230">
        <f t="shared" ref="AG230:AG236" si="209">IF(P230="작업부산물(철거해체)", L230, 0)</f>
        <v>0</v>
      </c>
      <c r="AH230">
        <f t="shared" ref="AH230:AH236" si="210">IF(P230="재해예방기술지도비", L230, 0)</f>
        <v>0</v>
      </c>
      <c r="AI230">
        <f t="shared" ref="AI230:AI236" si="211">IF(P230="사용자항목7", L230, 0)</f>
        <v>0</v>
      </c>
      <c r="AJ230">
        <f t="shared" ref="AJ230:AJ236" si="212">IF(P230="석면분담금", L230, 0)</f>
        <v>0</v>
      </c>
      <c r="AK230">
        <f t="shared" ref="AK230:AK236" si="213">IF(P230="임금채권분담금", L230, 0)</f>
        <v>0</v>
      </c>
      <c r="AL230">
        <f t="shared" ref="AL230:AL236" si="214">IF(P230="사용자항목10", L230, 0)</f>
        <v>0</v>
      </c>
      <c r="AM230">
        <f t="shared" ref="AM230:AM236" si="215">IF(P230="사용자항목11", L230, 0)</f>
        <v>0</v>
      </c>
      <c r="AN230">
        <f t="shared" ref="AN230:AN236" si="216">IF(P230="사용자항목12", L230, 0)</f>
        <v>0</v>
      </c>
      <c r="AO230">
        <f t="shared" ref="AO230:AO236" si="217">IF(P230="사용자항목13", L230, 0)</f>
        <v>0</v>
      </c>
      <c r="AP230">
        <f t="shared" ref="AP230:AP236" si="218">IF(P230="사용자항목14", L230, 0)</f>
        <v>0</v>
      </c>
      <c r="AQ230">
        <f t="shared" ref="AQ230:AQ236" si="219">IF(P230="사용자항목15", L230, 0)</f>
        <v>0</v>
      </c>
      <c r="AR230">
        <f t="shared" ref="AR230:AR236" si="220">IF(P230="사용자항목16", L230, 0)</f>
        <v>0</v>
      </c>
      <c r="AS230">
        <f t="shared" ref="AS230:AS236" si="221">IF(P230="사용자항목17", L230, 0)</f>
        <v>0</v>
      </c>
      <c r="AT230">
        <f t="shared" ref="AT230:AT236" si="222">IF(P230="사용자항목18", L230, 0)</f>
        <v>0</v>
      </c>
      <c r="AU230">
        <f t="shared" ref="AU230:AU236" si="223">IF(P230="사용자항목19", L230, 0)</f>
        <v>0</v>
      </c>
      <c r="AY230" s="1" t="s">
        <v>10</v>
      </c>
    </row>
    <row r="231" spans="1:51" ht="22.9" customHeight="1">
      <c r="A231" s="6" t="s">
        <v>194</v>
      </c>
      <c r="B231" s="6" t="s">
        <v>196</v>
      </c>
      <c r="C231" s="7" t="s">
        <v>89</v>
      </c>
      <c r="D231" s="8">
        <v>1</v>
      </c>
      <c r="E231" s="8"/>
      <c r="F231" s="8">
        <f t="shared" si="190"/>
        <v>0</v>
      </c>
      <c r="G231" s="8"/>
      <c r="H231" s="8">
        <f t="shared" si="191"/>
        <v>0</v>
      </c>
      <c r="I231" s="8"/>
      <c r="J231" s="8">
        <f t="shared" si="192"/>
        <v>0</v>
      </c>
      <c r="K231" s="8">
        <f t="shared" si="193"/>
        <v>0</v>
      </c>
      <c r="L231" s="8">
        <f t="shared" si="193"/>
        <v>0</v>
      </c>
      <c r="M231" s="15"/>
      <c r="O231" t="str">
        <f>""</f>
        <v/>
      </c>
      <c r="P231" s="1" t="s">
        <v>86</v>
      </c>
      <c r="Q231">
        <v>1</v>
      </c>
      <c r="R231">
        <f t="shared" si="194"/>
        <v>0</v>
      </c>
      <c r="S231">
        <f t="shared" si="195"/>
        <v>0</v>
      </c>
      <c r="T231">
        <f t="shared" si="196"/>
        <v>0</v>
      </c>
      <c r="U231">
        <f t="shared" si="197"/>
        <v>0</v>
      </c>
      <c r="V231">
        <f t="shared" si="198"/>
        <v>0</v>
      </c>
      <c r="W231">
        <f t="shared" si="199"/>
        <v>0</v>
      </c>
      <c r="X231">
        <f t="shared" si="200"/>
        <v>0</v>
      </c>
      <c r="Y231">
        <f t="shared" si="201"/>
        <v>0</v>
      </c>
      <c r="Z231">
        <f t="shared" si="202"/>
        <v>0</v>
      </c>
      <c r="AA231">
        <f t="shared" si="203"/>
        <v>0</v>
      </c>
      <c r="AB231">
        <f t="shared" si="204"/>
        <v>0</v>
      </c>
      <c r="AC231">
        <f t="shared" si="205"/>
        <v>0</v>
      </c>
      <c r="AD231">
        <f t="shared" si="206"/>
        <v>0</v>
      </c>
      <c r="AE231">
        <f t="shared" si="207"/>
        <v>0</v>
      </c>
      <c r="AF231">
        <f t="shared" si="208"/>
        <v>0</v>
      </c>
      <c r="AG231">
        <f t="shared" si="209"/>
        <v>0</v>
      </c>
      <c r="AH231">
        <f t="shared" si="210"/>
        <v>0</v>
      </c>
      <c r="AI231">
        <f t="shared" si="211"/>
        <v>0</v>
      </c>
      <c r="AJ231">
        <f t="shared" si="212"/>
        <v>0</v>
      </c>
      <c r="AK231">
        <f t="shared" si="213"/>
        <v>0</v>
      </c>
      <c r="AL231">
        <f t="shared" si="214"/>
        <v>0</v>
      </c>
      <c r="AM231">
        <f t="shared" si="215"/>
        <v>0</v>
      </c>
      <c r="AN231">
        <f t="shared" si="216"/>
        <v>0</v>
      </c>
      <c r="AO231">
        <f t="shared" si="217"/>
        <v>0</v>
      </c>
      <c r="AP231">
        <f t="shared" si="218"/>
        <v>0</v>
      </c>
      <c r="AQ231">
        <f t="shared" si="219"/>
        <v>0</v>
      </c>
      <c r="AR231">
        <f t="shared" si="220"/>
        <v>0</v>
      </c>
      <c r="AS231">
        <f t="shared" si="221"/>
        <v>0</v>
      </c>
      <c r="AT231">
        <f t="shared" si="222"/>
        <v>0</v>
      </c>
      <c r="AU231">
        <f t="shared" si="223"/>
        <v>0</v>
      </c>
      <c r="AY231" s="1" t="s">
        <v>10</v>
      </c>
    </row>
    <row r="232" spans="1:51" ht="22.9" customHeight="1">
      <c r="A232" s="6" t="s">
        <v>197</v>
      </c>
      <c r="B232" s="6" t="s">
        <v>198</v>
      </c>
      <c r="C232" s="7" t="s">
        <v>14</v>
      </c>
      <c r="D232" s="8">
        <v>59.3</v>
      </c>
      <c r="E232" s="8"/>
      <c r="F232" s="8">
        <f t="shared" si="190"/>
        <v>0</v>
      </c>
      <c r="G232" s="8"/>
      <c r="H232" s="8">
        <f t="shared" si="191"/>
        <v>0</v>
      </c>
      <c r="I232" s="8"/>
      <c r="J232" s="8">
        <f t="shared" si="192"/>
        <v>0</v>
      </c>
      <c r="K232" s="8">
        <f t="shared" si="193"/>
        <v>0</v>
      </c>
      <c r="L232" s="8">
        <f t="shared" si="193"/>
        <v>0</v>
      </c>
      <c r="M232" s="15"/>
      <c r="O232" t="str">
        <f>""</f>
        <v/>
      </c>
      <c r="P232" s="1" t="s">
        <v>86</v>
      </c>
      <c r="Q232">
        <v>1</v>
      </c>
      <c r="R232">
        <f t="shared" si="194"/>
        <v>0</v>
      </c>
      <c r="S232">
        <f t="shared" si="195"/>
        <v>0</v>
      </c>
      <c r="T232">
        <f t="shared" si="196"/>
        <v>0</v>
      </c>
      <c r="U232">
        <f t="shared" si="197"/>
        <v>0</v>
      </c>
      <c r="V232">
        <f t="shared" si="198"/>
        <v>0</v>
      </c>
      <c r="W232">
        <f t="shared" si="199"/>
        <v>0</v>
      </c>
      <c r="X232">
        <f t="shared" si="200"/>
        <v>0</v>
      </c>
      <c r="Y232">
        <f t="shared" si="201"/>
        <v>0</v>
      </c>
      <c r="Z232">
        <f t="shared" si="202"/>
        <v>0</v>
      </c>
      <c r="AA232">
        <f t="shared" si="203"/>
        <v>0</v>
      </c>
      <c r="AB232">
        <f t="shared" si="204"/>
        <v>0</v>
      </c>
      <c r="AC232">
        <f t="shared" si="205"/>
        <v>0</v>
      </c>
      <c r="AD232">
        <f t="shared" si="206"/>
        <v>0</v>
      </c>
      <c r="AE232">
        <f t="shared" si="207"/>
        <v>0</v>
      </c>
      <c r="AF232">
        <f t="shared" si="208"/>
        <v>0</v>
      </c>
      <c r="AG232">
        <f t="shared" si="209"/>
        <v>0</v>
      </c>
      <c r="AH232">
        <f t="shared" si="210"/>
        <v>0</v>
      </c>
      <c r="AI232">
        <f t="shared" si="211"/>
        <v>0</v>
      </c>
      <c r="AJ232">
        <f t="shared" si="212"/>
        <v>0</v>
      </c>
      <c r="AK232">
        <f t="shared" si="213"/>
        <v>0</v>
      </c>
      <c r="AL232">
        <f t="shared" si="214"/>
        <v>0</v>
      </c>
      <c r="AM232">
        <f t="shared" si="215"/>
        <v>0</v>
      </c>
      <c r="AN232">
        <f t="shared" si="216"/>
        <v>0</v>
      </c>
      <c r="AO232">
        <f t="shared" si="217"/>
        <v>0</v>
      </c>
      <c r="AP232">
        <f t="shared" si="218"/>
        <v>0</v>
      </c>
      <c r="AQ232">
        <f t="shared" si="219"/>
        <v>0</v>
      </c>
      <c r="AR232">
        <f t="shared" si="220"/>
        <v>0</v>
      </c>
      <c r="AS232">
        <f t="shared" si="221"/>
        <v>0</v>
      </c>
      <c r="AT232">
        <f t="shared" si="222"/>
        <v>0</v>
      </c>
      <c r="AU232">
        <f t="shared" si="223"/>
        <v>0</v>
      </c>
      <c r="AY232" s="1" t="s">
        <v>10</v>
      </c>
    </row>
    <row r="233" spans="1:51" ht="22.9" customHeight="1">
      <c r="A233" s="6" t="s">
        <v>199</v>
      </c>
      <c r="B233" s="6" t="s">
        <v>22</v>
      </c>
      <c r="C233" s="7" t="s">
        <v>21</v>
      </c>
      <c r="D233" s="8">
        <v>6</v>
      </c>
      <c r="E233" s="8"/>
      <c r="F233" s="8">
        <f t="shared" si="190"/>
        <v>0</v>
      </c>
      <c r="G233" s="8"/>
      <c r="H233" s="8">
        <f t="shared" si="191"/>
        <v>0</v>
      </c>
      <c r="I233" s="8"/>
      <c r="J233" s="8">
        <f t="shared" si="192"/>
        <v>0</v>
      </c>
      <c r="K233" s="8">
        <f t="shared" si="193"/>
        <v>0</v>
      </c>
      <c r="L233" s="8">
        <f t="shared" si="193"/>
        <v>0</v>
      </c>
      <c r="M233" s="15"/>
      <c r="O233" t="str">
        <f>""</f>
        <v/>
      </c>
      <c r="P233" s="1" t="s">
        <v>86</v>
      </c>
      <c r="Q233">
        <v>1</v>
      </c>
      <c r="R233">
        <f t="shared" si="194"/>
        <v>0</v>
      </c>
      <c r="S233">
        <f t="shared" si="195"/>
        <v>0</v>
      </c>
      <c r="T233">
        <f t="shared" si="196"/>
        <v>0</v>
      </c>
      <c r="U233">
        <f t="shared" si="197"/>
        <v>0</v>
      </c>
      <c r="V233">
        <f t="shared" si="198"/>
        <v>0</v>
      </c>
      <c r="W233">
        <f t="shared" si="199"/>
        <v>0</v>
      </c>
      <c r="X233">
        <f t="shared" si="200"/>
        <v>0</v>
      </c>
      <c r="Y233">
        <f t="shared" si="201"/>
        <v>0</v>
      </c>
      <c r="Z233">
        <f t="shared" si="202"/>
        <v>0</v>
      </c>
      <c r="AA233">
        <f t="shared" si="203"/>
        <v>0</v>
      </c>
      <c r="AB233">
        <f t="shared" si="204"/>
        <v>0</v>
      </c>
      <c r="AC233">
        <f t="shared" si="205"/>
        <v>0</v>
      </c>
      <c r="AD233">
        <f t="shared" si="206"/>
        <v>0</v>
      </c>
      <c r="AE233">
        <f t="shared" si="207"/>
        <v>0</v>
      </c>
      <c r="AF233">
        <f t="shared" si="208"/>
        <v>0</v>
      </c>
      <c r="AG233">
        <f t="shared" si="209"/>
        <v>0</v>
      </c>
      <c r="AH233">
        <f t="shared" si="210"/>
        <v>0</v>
      </c>
      <c r="AI233">
        <f t="shared" si="211"/>
        <v>0</v>
      </c>
      <c r="AJ233">
        <f t="shared" si="212"/>
        <v>0</v>
      </c>
      <c r="AK233">
        <f t="shared" si="213"/>
        <v>0</v>
      </c>
      <c r="AL233">
        <f t="shared" si="214"/>
        <v>0</v>
      </c>
      <c r="AM233">
        <f t="shared" si="215"/>
        <v>0</v>
      </c>
      <c r="AN233">
        <f t="shared" si="216"/>
        <v>0</v>
      </c>
      <c r="AO233">
        <f t="shared" si="217"/>
        <v>0</v>
      </c>
      <c r="AP233">
        <f t="shared" si="218"/>
        <v>0</v>
      </c>
      <c r="AQ233">
        <f t="shared" si="219"/>
        <v>0</v>
      </c>
      <c r="AR233">
        <f t="shared" si="220"/>
        <v>0</v>
      </c>
      <c r="AS233">
        <f t="shared" si="221"/>
        <v>0</v>
      </c>
      <c r="AT233">
        <f t="shared" si="222"/>
        <v>0</v>
      </c>
      <c r="AU233">
        <f t="shared" si="223"/>
        <v>0</v>
      </c>
      <c r="AY233" s="1" t="s">
        <v>10</v>
      </c>
    </row>
    <row r="234" spans="1:51" ht="22.9" customHeight="1">
      <c r="A234" s="6" t="s">
        <v>200</v>
      </c>
      <c r="B234" s="6" t="s">
        <v>201</v>
      </c>
      <c r="C234" s="7" t="s">
        <v>14</v>
      </c>
      <c r="D234" s="8">
        <v>59.3</v>
      </c>
      <c r="E234" s="8"/>
      <c r="F234" s="8">
        <f t="shared" si="190"/>
        <v>0</v>
      </c>
      <c r="G234" s="8"/>
      <c r="H234" s="8">
        <f t="shared" si="191"/>
        <v>0</v>
      </c>
      <c r="I234" s="8"/>
      <c r="J234" s="8">
        <f t="shared" si="192"/>
        <v>0</v>
      </c>
      <c r="K234" s="8">
        <f t="shared" si="193"/>
        <v>0</v>
      </c>
      <c r="L234" s="8">
        <f t="shared" si="193"/>
        <v>0</v>
      </c>
      <c r="M234" s="15"/>
      <c r="O234" t="str">
        <f>""</f>
        <v/>
      </c>
      <c r="P234" s="1" t="s">
        <v>86</v>
      </c>
      <c r="Q234">
        <v>1</v>
      </c>
      <c r="R234">
        <f t="shared" si="194"/>
        <v>0</v>
      </c>
      <c r="S234">
        <f t="shared" si="195"/>
        <v>0</v>
      </c>
      <c r="T234">
        <f t="shared" si="196"/>
        <v>0</v>
      </c>
      <c r="U234">
        <f t="shared" si="197"/>
        <v>0</v>
      </c>
      <c r="V234">
        <f t="shared" si="198"/>
        <v>0</v>
      </c>
      <c r="W234">
        <f t="shared" si="199"/>
        <v>0</v>
      </c>
      <c r="X234">
        <f t="shared" si="200"/>
        <v>0</v>
      </c>
      <c r="Y234">
        <f t="shared" si="201"/>
        <v>0</v>
      </c>
      <c r="Z234">
        <f t="shared" si="202"/>
        <v>0</v>
      </c>
      <c r="AA234">
        <f t="shared" si="203"/>
        <v>0</v>
      </c>
      <c r="AB234">
        <f t="shared" si="204"/>
        <v>0</v>
      </c>
      <c r="AC234">
        <f t="shared" si="205"/>
        <v>0</v>
      </c>
      <c r="AD234">
        <f t="shared" si="206"/>
        <v>0</v>
      </c>
      <c r="AE234">
        <f t="shared" si="207"/>
        <v>0</v>
      </c>
      <c r="AF234">
        <f t="shared" si="208"/>
        <v>0</v>
      </c>
      <c r="AG234">
        <f t="shared" si="209"/>
        <v>0</v>
      </c>
      <c r="AH234">
        <f t="shared" si="210"/>
        <v>0</v>
      </c>
      <c r="AI234">
        <f t="shared" si="211"/>
        <v>0</v>
      </c>
      <c r="AJ234">
        <f t="shared" si="212"/>
        <v>0</v>
      </c>
      <c r="AK234">
        <f t="shared" si="213"/>
        <v>0</v>
      </c>
      <c r="AL234">
        <f t="shared" si="214"/>
        <v>0</v>
      </c>
      <c r="AM234">
        <f t="shared" si="215"/>
        <v>0</v>
      </c>
      <c r="AN234">
        <f t="shared" si="216"/>
        <v>0</v>
      </c>
      <c r="AO234">
        <f t="shared" si="217"/>
        <v>0</v>
      </c>
      <c r="AP234">
        <f t="shared" si="218"/>
        <v>0</v>
      </c>
      <c r="AQ234">
        <f t="shared" si="219"/>
        <v>0</v>
      </c>
      <c r="AR234">
        <f t="shared" si="220"/>
        <v>0</v>
      </c>
      <c r="AS234">
        <f t="shared" si="221"/>
        <v>0</v>
      </c>
      <c r="AT234">
        <f t="shared" si="222"/>
        <v>0</v>
      </c>
      <c r="AU234">
        <f t="shared" si="223"/>
        <v>0</v>
      </c>
      <c r="AY234" s="1" t="s">
        <v>91</v>
      </c>
    </row>
    <row r="235" spans="1:51" ht="22.9" customHeight="1">
      <c r="A235" s="6" t="s">
        <v>116</v>
      </c>
      <c r="B235" s="9"/>
      <c r="C235" s="7" t="s">
        <v>14</v>
      </c>
      <c r="D235" s="8">
        <v>59.3</v>
      </c>
      <c r="E235" s="8"/>
      <c r="F235" s="8">
        <f t="shared" si="190"/>
        <v>0</v>
      </c>
      <c r="G235" s="8"/>
      <c r="H235" s="8">
        <f t="shared" si="191"/>
        <v>0</v>
      </c>
      <c r="I235" s="8"/>
      <c r="J235" s="8">
        <f t="shared" si="192"/>
        <v>0</v>
      </c>
      <c r="K235" s="8">
        <f t="shared" si="193"/>
        <v>0</v>
      </c>
      <c r="L235" s="8">
        <f t="shared" si="193"/>
        <v>0</v>
      </c>
      <c r="M235" s="15"/>
      <c r="O235" t="str">
        <f>""</f>
        <v/>
      </c>
      <c r="P235" s="1" t="s">
        <v>86</v>
      </c>
      <c r="Q235">
        <v>1</v>
      </c>
      <c r="R235">
        <f t="shared" si="194"/>
        <v>0</v>
      </c>
      <c r="S235">
        <f t="shared" si="195"/>
        <v>0</v>
      </c>
      <c r="T235">
        <f t="shared" si="196"/>
        <v>0</v>
      </c>
      <c r="U235">
        <f t="shared" si="197"/>
        <v>0</v>
      </c>
      <c r="V235">
        <f t="shared" si="198"/>
        <v>0</v>
      </c>
      <c r="W235">
        <f t="shared" si="199"/>
        <v>0</v>
      </c>
      <c r="X235">
        <f t="shared" si="200"/>
        <v>0</v>
      </c>
      <c r="Y235">
        <f t="shared" si="201"/>
        <v>0</v>
      </c>
      <c r="Z235">
        <f t="shared" si="202"/>
        <v>0</v>
      </c>
      <c r="AA235">
        <f t="shared" si="203"/>
        <v>0</v>
      </c>
      <c r="AB235">
        <f t="shared" si="204"/>
        <v>0</v>
      </c>
      <c r="AC235">
        <f t="shared" si="205"/>
        <v>0</v>
      </c>
      <c r="AD235">
        <f t="shared" si="206"/>
        <v>0</v>
      </c>
      <c r="AE235">
        <f t="shared" si="207"/>
        <v>0</v>
      </c>
      <c r="AF235">
        <f t="shared" si="208"/>
        <v>0</v>
      </c>
      <c r="AG235">
        <f t="shared" si="209"/>
        <v>0</v>
      </c>
      <c r="AH235">
        <f t="shared" si="210"/>
        <v>0</v>
      </c>
      <c r="AI235">
        <f t="shared" si="211"/>
        <v>0</v>
      </c>
      <c r="AJ235">
        <f t="shared" si="212"/>
        <v>0</v>
      </c>
      <c r="AK235">
        <f t="shared" si="213"/>
        <v>0</v>
      </c>
      <c r="AL235">
        <f t="shared" si="214"/>
        <v>0</v>
      </c>
      <c r="AM235">
        <f t="shared" si="215"/>
        <v>0</v>
      </c>
      <c r="AN235">
        <f t="shared" si="216"/>
        <v>0</v>
      </c>
      <c r="AO235">
        <f t="shared" si="217"/>
        <v>0</v>
      </c>
      <c r="AP235">
        <f t="shared" si="218"/>
        <v>0</v>
      </c>
      <c r="AQ235">
        <f t="shared" si="219"/>
        <v>0</v>
      </c>
      <c r="AR235">
        <f t="shared" si="220"/>
        <v>0</v>
      </c>
      <c r="AS235">
        <f t="shared" si="221"/>
        <v>0</v>
      </c>
      <c r="AT235">
        <f t="shared" si="222"/>
        <v>0</v>
      </c>
      <c r="AU235">
        <f t="shared" si="223"/>
        <v>0</v>
      </c>
    </row>
    <row r="236" spans="1:51" ht="22.9" customHeight="1">
      <c r="A236" s="6" t="s">
        <v>202</v>
      </c>
      <c r="B236" s="6" t="s">
        <v>203</v>
      </c>
      <c r="C236" s="7" t="s">
        <v>204</v>
      </c>
      <c r="D236" s="8">
        <v>2</v>
      </c>
      <c r="E236" s="8"/>
      <c r="F236" s="8">
        <f t="shared" si="190"/>
        <v>0</v>
      </c>
      <c r="G236" s="8"/>
      <c r="H236" s="8">
        <f t="shared" si="191"/>
        <v>0</v>
      </c>
      <c r="I236" s="8"/>
      <c r="J236" s="8">
        <f t="shared" si="192"/>
        <v>0</v>
      </c>
      <c r="K236" s="8">
        <f t="shared" si="193"/>
        <v>0</v>
      </c>
      <c r="L236" s="8">
        <f t="shared" si="193"/>
        <v>0</v>
      </c>
      <c r="M236" s="15"/>
      <c r="O236" t="str">
        <f>""</f>
        <v/>
      </c>
      <c r="P236" s="1" t="s">
        <v>86</v>
      </c>
      <c r="Q236">
        <v>1</v>
      </c>
      <c r="R236">
        <f t="shared" si="194"/>
        <v>0</v>
      </c>
      <c r="S236">
        <f t="shared" si="195"/>
        <v>0</v>
      </c>
      <c r="T236">
        <f t="shared" si="196"/>
        <v>0</v>
      </c>
      <c r="U236">
        <f t="shared" si="197"/>
        <v>0</v>
      </c>
      <c r="V236">
        <f t="shared" si="198"/>
        <v>0</v>
      </c>
      <c r="W236">
        <f t="shared" si="199"/>
        <v>0</v>
      </c>
      <c r="X236">
        <f t="shared" si="200"/>
        <v>0</v>
      </c>
      <c r="Y236">
        <f t="shared" si="201"/>
        <v>0</v>
      </c>
      <c r="Z236">
        <f t="shared" si="202"/>
        <v>0</v>
      </c>
      <c r="AA236">
        <f t="shared" si="203"/>
        <v>0</v>
      </c>
      <c r="AB236">
        <f t="shared" si="204"/>
        <v>0</v>
      </c>
      <c r="AC236">
        <f t="shared" si="205"/>
        <v>0</v>
      </c>
      <c r="AD236">
        <f t="shared" si="206"/>
        <v>0</v>
      </c>
      <c r="AE236">
        <f t="shared" si="207"/>
        <v>0</v>
      </c>
      <c r="AF236">
        <f t="shared" si="208"/>
        <v>0</v>
      </c>
      <c r="AG236">
        <f t="shared" si="209"/>
        <v>0</v>
      </c>
      <c r="AH236">
        <f t="shared" si="210"/>
        <v>0</v>
      </c>
      <c r="AI236">
        <f t="shared" si="211"/>
        <v>0</v>
      </c>
      <c r="AJ236">
        <f t="shared" si="212"/>
        <v>0</v>
      </c>
      <c r="AK236">
        <f t="shared" si="213"/>
        <v>0</v>
      </c>
      <c r="AL236">
        <f t="shared" si="214"/>
        <v>0</v>
      </c>
      <c r="AM236">
        <f t="shared" si="215"/>
        <v>0</v>
      </c>
      <c r="AN236">
        <f t="shared" si="216"/>
        <v>0</v>
      </c>
      <c r="AO236">
        <f t="shared" si="217"/>
        <v>0</v>
      </c>
      <c r="AP236">
        <f t="shared" si="218"/>
        <v>0</v>
      </c>
      <c r="AQ236">
        <f t="shared" si="219"/>
        <v>0</v>
      </c>
      <c r="AR236">
        <f t="shared" si="220"/>
        <v>0</v>
      </c>
      <c r="AS236">
        <f t="shared" si="221"/>
        <v>0</v>
      </c>
      <c r="AT236">
        <f t="shared" si="222"/>
        <v>0</v>
      </c>
      <c r="AU236">
        <f t="shared" si="223"/>
        <v>0</v>
      </c>
    </row>
    <row r="237" spans="1:51" ht="22.9" customHeight="1">
      <c r="A237" s="9"/>
      <c r="B237" s="9"/>
      <c r="C237" s="14"/>
      <c r="D237" s="8"/>
      <c r="E237" s="8"/>
      <c r="F237" s="8"/>
      <c r="G237" s="8"/>
      <c r="H237" s="8"/>
      <c r="I237" s="8"/>
      <c r="J237" s="8"/>
      <c r="K237" s="8"/>
      <c r="L237" s="8"/>
      <c r="M237" s="8"/>
    </row>
    <row r="238" spans="1:51" ht="22.9" customHeight="1">
      <c r="A238" s="9"/>
      <c r="B238" s="9"/>
      <c r="C238" s="14"/>
      <c r="D238" s="8"/>
      <c r="E238" s="8"/>
      <c r="F238" s="8"/>
      <c r="G238" s="8"/>
      <c r="H238" s="8"/>
      <c r="I238" s="8"/>
      <c r="J238" s="8"/>
      <c r="K238" s="8"/>
      <c r="L238" s="8"/>
      <c r="M238" s="8"/>
    </row>
    <row r="239" spans="1:51" ht="22.9" customHeight="1">
      <c r="A239" s="9"/>
      <c r="B239" s="9"/>
      <c r="C239" s="14"/>
      <c r="D239" s="8"/>
      <c r="E239" s="8"/>
      <c r="F239" s="8"/>
      <c r="G239" s="8"/>
      <c r="H239" s="8"/>
      <c r="I239" s="8"/>
      <c r="J239" s="8"/>
      <c r="K239" s="8"/>
      <c r="L239" s="8"/>
      <c r="M239" s="8"/>
    </row>
    <row r="240" spans="1:51" ht="22.9" customHeight="1">
      <c r="A240" s="9"/>
      <c r="B240" s="9"/>
      <c r="C240" s="14"/>
      <c r="D240" s="8"/>
      <c r="E240" s="8"/>
      <c r="F240" s="8"/>
      <c r="G240" s="8"/>
      <c r="H240" s="8"/>
      <c r="I240" s="8"/>
      <c r="J240" s="8"/>
      <c r="K240" s="8"/>
      <c r="L240" s="8"/>
      <c r="M240" s="8"/>
    </row>
    <row r="241" spans="1:51" ht="22.9" customHeight="1">
      <c r="A241" s="9"/>
      <c r="B241" s="9"/>
      <c r="C241" s="14"/>
      <c r="D241" s="8"/>
      <c r="E241" s="8"/>
      <c r="F241" s="8"/>
      <c r="G241" s="8"/>
      <c r="H241" s="8"/>
      <c r="I241" s="8"/>
      <c r="J241" s="8"/>
      <c r="K241" s="8"/>
      <c r="L241" s="8"/>
      <c r="M241" s="8"/>
    </row>
    <row r="242" spans="1:51" ht="22.9" customHeight="1">
      <c r="A242" s="9"/>
      <c r="B242" s="9"/>
      <c r="C242" s="14"/>
      <c r="D242" s="8"/>
      <c r="E242" s="8"/>
      <c r="F242" s="8"/>
      <c r="G242" s="8"/>
      <c r="H242" s="8"/>
      <c r="I242" s="8"/>
      <c r="J242" s="8"/>
      <c r="K242" s="8"/>
      <c r="L242" s="8"/>
      <c r="M242" s="8"/>
    </row>
    <row r="243" spans="1:51" ht="22.9" customHeight="1">
      <c r="A243" s="9"/>
      <c r="B243" s="9"/>
      <c r="C243" s="14"/>
      <c r="D243" s="8"/>
      <c r="E243" s="8"/>
      <c r="F243" s="8"/>
      <c r="G243" s="8"/>
      <c r="H243" s="8"/>
      <c r="I243" s="8"/>
      <c r="J243" s="8"/>
      <c r="K243" s="8"/>
      <c r="L243" s="8"/>
      <c r="M243" s="8"/>
    </row>
    <row r="244" spans="1:51" ht="22.9" customHeight="1">
      <c r="A244" s="10" t="s">
        <v>87</v>
      </c>
      <c r="B244" s="11"/>
      <c r="C244" s="12"/>
      <c r="D244" s="13"/>
      <c r="E244" s="13"/>
      <c r="F244" s="13">
        <f>ROUNDDOWN(SUMIF(Q230:Q243, "1", F230:F243), 0)</f>
        <v>0</v>
      </c>
      <c r="G244" s="13"/>
      <c r="H244" s="13">
        <f>ROUNDDOWN(SUMIF(Q230:Q243, "1", H230:H243), 0)</f>
        <v>0</v>
      </c>
      <c r="I244" s="13"/>
      <c r="J244" s="13">
        <f>ROUNDDOWN(SUMIF(Q230:Q243, "1", J230:J243), 0)</f>
        <v>0</v>
      </c>
      <c r="K244" s="13"/>
      <c r="L244" s="13">
        <f>F244+H244+J244</f>
        <v>0</v>
      </c>
      <c r="M244" s="13"/>
      <c r="R244">
        <f t="shared" ref="R244:AY244" si="224">ROUNDDOWN(SUM(R230:R236), 0)</f>
        <v>0</v>
      </c>
      <c r="S244">
        <f t="shared" si="224"/>
        <v>0</v>
      </c>
      <c r="T244">
        <f t="shared" si="224"/>
        <v>0</v>
      </c>
      <c r="U244">
        <f t="shared" si="224"/>
        <v>0</v>
      </c>
      <c r="V244">
        <f t="shared" si="224"/>
        <v>0</v>
      </c>
      <c r="W244">
        <f t="shared" si="224"/>
        <v>0</v>
      </c>
      <c r="X244">
        <f t="shared" si="224"/>
        <v>0</v>
      </c>
      <c r="Y244">
        <f t="shared" si="224"/>
        <v>0</v>
      </c>
      <c r="Z244">
        <f t="shared" si="224"/>
        <v>0</v>
      </c>
      <c r="AA244">
        <f t="shared" si="224"/>
        <v>0</v>
      </c>
      <c r="AB244">
        <f t="shared" si="224"/>
        <v>0</v>
      </c>
      <c r="AC244">
        <f t="shared" si="224"/>
        <v>0</v>
      </c>
      <c r="AD244">
        <f t="shared" si="224"/>
        <v>0</v>
      </c>
      <c r="AE244">
        <f t="shared" si="224"/>
        <v>0</v>
      </c>
      <c r="AF244">
        <f t="shared" si="224"/>
        <v>0</v>
      </c>
      <c r="AG244">
        <f t="shared" si="224"/>
        <v>0</v>
      </c>
      <c r="AH244">
        <f t="shared" si="224"/>
        <v>0</v>
      </c>
      <c r="AI244">
        <f t="shared" si="224"/>
        <v>0</v>
      </c>
      <c r="AJ244">
        <f t="shared" si="224"/>
        <v>0</v>
      </c>
      <c r="AK244">
        <f t="shared" si="224"/>
        <v>0</v>
      </c>
      <c r="AL244">
        <f t="shared" si="224"/>
        <v>0</v>
      </c>
      <c r="AM244">
        <f t="shared" si="224"/>
        <v>0</v>
      </c>
      <c r="AN244">
        <f t="shared" si="224"/>
        <v>0</v>
      </c>
      <c r="AO244">
        <f t="shared" si="224"/>
        <v>0</v>
      </c>
      <c r="AP244">
        <f t="shared" si="224"/>
        <v>0</v>
      </c>
      <c r="AQ244">
        <f t="shared" si="224"/>
        <v>0</v>
      </c>
      <c r="AR244">
        <f t="shared" si="224"/>
        <v>0</v>
      </c>
      <c r="AS244">
        <f t="shared" si="224"/>
        <v>0</v>
      </c>
      <c r="AT244">
        <f t="shared" si="224"/>
        <v>0</v>
      </c>
      <c r="AU244">
        <f t="shared" si="224"/>
        <v>0</v>
      </c>
      <c r="AV244">
        <f t="shared" si="224"/>
        <v>0</v>
      </c>
      <c r="AW244">
        <f t="shared" si="224"/>
        <v>0</v>
      </c>
      <c r="AX244">
        <f t="shared" si="224"/>
        <v>0</v>
      </c>
      <c r="AY244">
        <f t="shared" si="224"/>
        <v>0</v>
      </c>
    </row>
    <row r="245" spans="1:51" ht="22.9" customHeight="1">
      <c r="A245" s="106" t="s">
        <v>305</v>
      </c>
      <c r="B245" s="107"/>
      <c r="C245" s="107"/>
      <c r="D245" s="107"/>
      <c r="E245" s="107"/>
      <c r="F245" s="107"/>
      <c r="G245" s="107"/>
      <c r="H245" s="107"/>
      <c r="I245" s="107"/>
      <c r="J245" s="107"/>
      <c r="K245" s="107"/>
      <c r="L245" s="107"/>
      <c r="M245" s="107"/>
    </row>
    <row r="246" spans="1:51" ht="22.9" customHeight="1">
      <c r="A246" s="6" t="s">
        <v>28</v>
      </c>
      <c r="B246" s="6" t="s">
        <v>29</v>
      </c>
      <c r="C246" s="7" t="s">
        <v>6</v>
      </c>
      <c r="D246" s="8">
        <v>293.3</v>
      </c>
      <c r="E246" s="8"/>
      <c r="F246" s="8">
        <f>ROUNDDOWN(D246*E246, 0)</f>
        <v>0</v>
      </c>
      <c r="G246" s="8">
        <v>0</v>
      </c>
      <c r="H246" s="8">
        <f>ROUNDDOWN(D246*G246, 0)</f>
        <v>0</v>
      </c>
      <c r="I246" s="8">
        <v>0</v>
      </c>
      <c r="J246" s="8">
        <f>ROUNDDOWN(D246*I246, 0)</f>
        <v>0</v>
      </c>
      <c r="K246" s="8">
        <f>E246+G246+I246</f>
        <v>0</v>
      </c>
      <c r="L246" s="8">
        <f>F246+H246+J246</f>
        <v>0</v>
      </c>
      <c r="M246" s="15"/>
      <c r="O246" t="str">
        <f>"01"</f>
        <v>01</v>
      </c>
      <c r="P246" t="s">
        <v>277</v>
      </c>
      <c r="Q246">
        <v>1</v>
      </c>
      <c r="R246">
        <f>IF(P246="기계경비", J246, 0)</f>
        <v>0</v>
      </c>
      <c r="S246">
        <f>IF(P246="운반비", L246, 0)</f>
        <v>0</v>
      </c>
      <c r="T246">
        <f>IF(P246="작업부산물", F246, 0)</f>
        <v>0</v>
      </c>
      <c r="U246">
        <f>IF(P246="관급", F246, 0)</f>
        <v>0</v>
      </c>
      <c r="V246">
        <f>IF(P246="외주비", J246, 0)</f>
        <v>0</v>
      </c>
      <c r="W246">
        <f>IF(P246="장비비", J246, 0)</f>
        <v>0</v>
      </c>
      <c r="X246">
        <f>IF(P246="폐기물처리비", L246, 0)</f>
        <v>0</v>
      </c>
      <c r="Y246">
        <f>IF(P246="가설비", J246, 0)</f>
        <v>0</v>
      </c>
      <c r="Z246">
        <f>IF(P246="잡비제외분", F246, 0)</f>
        <v>0</v>
      </c>
      <c r="AA246">
        <f>IF(P246="사급자재대", L246, 0)</f>
        <v>0</v>
      </c>
      <c r="AB246">
        <f>IF(P246="관급자재대", L246, 0)</f>
        <v>0</v>
      </c>
      <c r="AC246">
        <f>IF(P246="사용자항목1", L246, 0)</f>
        <v>0</v>
      </c>
      <c r="AD246">
        <f>IF(P246="사용자항목2", L246, 0)</f>
        <v>0</v>
      </c>
      <c r="AE246">
        <f>IF(P246="안전관리비", L246, 0)</f>
        <v>0</v>
      </c>
      <c r="AF246">
        <f>IF(P246="품질관리비", L246, 0)</f>
        <v>0</v>
      </c>
      <c r="AG246">
        <f>IF(P246="작업부산물(철거해체)", L246, 0)</f>
        <v>0</v>
      </c>
      <c r="AH246">
        <f>IF(P246="재해예방기술지도비", L246, 0)</f>
        <v>0</v>
      </c>
      <c r="AI246">
        <f>IF(P246="사용자항목7", L246, 0)</f>
        <v>0</v>
      </c>
      <c r="AJ246">
        <f>IF(P246="석면분담금", L246, 0)</f>
        <v>0</v>
      </c>
      <c r="AK246">
        <f>IF(P246="임금채권분담금", L246, 0)</f>
        <v>0</v>
      </c>
      <c r="AL246">
        <f>IF(P246="사용자항목10", L246, 0)</f>
        <v>0</v>
      </c>
      <c r="AM246">
        <f>IF(P246="사용자항목11", L246, 0)</f>
        <v>0</v>
      </c>
      <c r="AN246">
        <f>IF(P246="사용자항목12", L246, 0)</f>
        <v>0</v>
      </c>
      <c r="AO246">
        <f>IF(P246="사용자항목13", L246, 0)</f>
        <v>0</v>
      </c>
      <c r="AP246">
        <f>IF(P246="사용자항목14", L246, 0)</f>
        <v>0</v>
      </c>
      <c r="AQ246">
        <f>IF(P246="사용자항목15", L246, 0)</f>
        <v>0</v>
      </c>
      <c r="AR246">
        <f>IF(P246="사용자항목16", L246, 0)</f>
        <v>0</v>
      </c>
      <c r="AS246">
        <f>IF(P246="사용자항목17", L246, 0)</f>
        <v>0</v>
      </c>
      <c r="AT246">
        <f>IF(P246="사용자항목18", L246, 0)</f>
        <v>0</v>
      </c>
      <c r="AU246">
        <f>IF(P246="사용자항목19", L246, 0)</f>
        <v>0</v>
      </c>
    </row>
    <row r="247" spans="1:51" ht="22.9" customHeight="1">
      <c r="A247" s="6" t="s">
        <v>28</v>
      </c>
      <c r="B247" s="6" t="s">
        <v>30</v>
      </c>
      <c r="C247" s="7" t="s">
        <v>6</v>
      </c>
      <c r="D247" s="8">
        <v>187.72</v>
      </c>
      <c r="E247" s="8"/>
      <c r="F247" s="8">
        <f>ROUNDDOWN(D247*E247, 0)</f>
        <v>0</v>
      </c>
      <c r="G247" s="8">
        <v>0</v>
      </c>
      <c r="H247" s="8">
        <f>ROUNDDOWN(D247*G247, 0)</f>
        <v>0</v>
      </c>
      <c r="I247" s="8">
        <v>0</v>
      </c>
      <c r="J247" s="8">
        <f>ROUNDDOWN(D247*I247, 0)</f>
        <v>0</v>
      </c>
      <c r="K247" s="8">
        <f>E247+G247+I247</f>
        <v>0</v>
      </c>
      <c r="L247" s="8">
        <f>F247+H247+J247</f>
        <v>0</v>
      </c>
      <c r="M247" s="15"/>
      <c r="O247" t="str">
        <f>"01"</f>
        <v>01</v>
      </c>
      <c r="P247" t="s">
        <v>277</v>
      </c>
      <c r="Q247">
        <v>1</v>
      </c>
      <c r="R247">
        <f>IF(P247="기계경비", J247, 0)</f>
        <v>0</v>
      </c>
      <c r="S247">
        <f>IF(P247="운반비", L247, 0)</f>
        <v>0</v>
      </c>
      <c r="T247">
        <f>IF(P247="작업부산물", F247, 0)</f>
        <v>0</v>
      </c>
      <c r="U247">
        <f>IF(P247="관급", F247, 0)</f>
        <v>0</v>
      </c>
      <c r="V247">
        <f>IF(P247="외주비", J247, 0)</f>
        <v>0</v>
      </c>
      <c r="W247">
        <f>IF(P247="장비비", J247, 0)</f>
        <v>0</v>
      </c>
      <c r="X247">
        <f>IF(P247="폐기물처리비", L247, 0)</f>
        <v>0</v>
      </c>
      <c r="Y247">
        <f>IF(P247="가설비", J247, 0)</f>
        <v>0</v>
      </c>
      <c r="Z247">
        <f>IF(P247="잡비제외분", F247, 0)</f>
        <v>0</v>
      </c>
      <c r="AA247">
        <f>IF(P247="사급자재대", L247, 0)</f>
        <v>0</v>
      </c>
      <c r="AB247">
        <f>IF(P247="관급자재대", L247, 0)</f>
        <v>0</v>
      </c>
      <c r="AC247">
        <f>IF(P247="사용자항목1", L247, 0)</f>
        <v>0</v>
      </c>
      <c r="AD247">
        <f>IF(P247="사용자항목2", L247, 0)</f>
        <v>0</v>
      </c>
      <c r="AE247">
        <f>IF(P247="안전관리비", L247, 0)</f>
        <v>0</v>
      </c>
      <c r="AF247">
        <f>IF(P247="품질관리비", L247, 0)</f>
        <v>0</v>
      </c>
      <c r="AG247">
        <f>IF(P247="작업부산물(철거해체)", L247, 0)</f>
        <v>0</v>
      </c>
      <c r="AH247">
        <f>IF(P247="재해예방기술지도비", L247, 0)</f>
        <v>0</v>
      </c>
      <c r="AI247">
        <f>IF(P247="사용자항목7", L247, 0)</f>
        <v>0</v>
      </c>
      <c r="AJ247">
        <f>IF(P247="석면분담금", L247, 0)</f>
        <v>0</v>
      </c>
      <c r="AK247">
        <f>IF(P247="임금채권분담금", L247, 0)</f>
        <v>0</v>
      </c>
      <c r="AL247">
        <f>IF(P247="사용자항목10", L247, 0)</f>
        <v>0</v>
      </c>
      <c r="AM247">
        <f>IF(P247="사용자항목11", L247, 0)</f>
        <v>0</v>
      </c>
      <c r="AN247">
        <f>IF(P247="사용자항목12", L247, 0)</f>
        <v>0</v>
      </c>
      <c r="AO247">
        <f>IF(P247="사용자항목13", L247, 0)</f>
        <v>0</v>
      </c>
      <c r="AP247">
        <f>IF(P247="사용자항목14", L247, 0)</f>
        <v>0</v>
      </c>
      <c r="AQ247">
        <f>IF(P247="사용자항목15", L247, 0)</f>
        <v>0</v>
      </c>
      <c r="AR247">
        <f>IF(P247="사용자항목16", L247, 0)</f>
        <v>0</v>
      </c>
      <c r="AS247">
        <f>IF(P247="사용자항목17", L247, 0)</f>
        <v>0</v>
      </c>
      <c r="AT247">
        <f>IF(P247="사용자항목18", L247, 0)</f>
        <v>0</v>
      </c>
      <c r="AU247">
        <f>IF(P247="사용자항목19", L247, 0)</f>
        <v>0</v>
      </c>
    </row>
    <row r="248" spans="1:51" ht="22.9" customHeight="1">
      <c r="A248" s="9"/>
      <c r="B248" s="9"/>
      <c r="C248" s="14"/>
      <c r="D248" s="8"/>
      <c r="E248" s="8"/>
      <c r="F248" s="8"/>
      <c r="G248" s="8"/>
      <c r="H248" s="8"/>
      <c r="I248" s="8"/>
      <c r="J248" s="8"/>
      <c r="K248" s="8"/>
      <c r="L248" s="8"/>
      <c r="M248" s="8"/>
    </row>
    <row r="249" spans="1:51" ht="22.9" customHeight="1">
      <c r="A249" s="9"/>
      <c r="B249" s="9"/>
      <c r="C249" s="14"/>
      <c r="D249" s="8"/>
      <c r="E249" s="8"/>
      <c r="F249" s="8"/>
      <c r="G249" s="8"/>
      <c r="H249" s="8"/>
      <c r="I249" s="8"/>
      <c r="J249" s="8"/>
      <c r="K249" s="8"/>
      <c r="L249" s="8"/>
      <c r="M249" s="8"/>
    </row>
    <row r="250" spans="1:51" ht="22.9" customHeight="1">
      <c r="A250" s="9"/>
      <c r="B250" s="9"/>
      <c r="C250" s="14"/>
      <c r="D250" s="8"/>
      <c r="E250" s="8"/>
      <c r="F250" s="8"/>
      <c r="G250" s="8"/>
      <c r="H250" s="8"/>
      <c r="I250" s="8"/>
      <c r="J250" s="8"/>
      <c r="K250" s="8"/>
      <c r="L250" s="8"/>
      <c r="M250" s="8"/>
    </row>
    <row r="251" spans="1:51" ht="22.9" customHeight="1">
      <c r="A251" s="9"/>
      <c r="B251" s="9"/>
      <c r="C251" s="14"/>
      <c r="D251" s="8"/>
      <c r="E251" s="8"/>
      <c r="F251" s="8"/>
      <c r="G251" s="8"/>
      <c r="H251" s="8"/>
      <c r="I251" s="8"/>
      <c r="J251" s="8"/>
      <c r="K251" s="8"/>
      <c r="L251" s="8"/>
      <c r="M251" s="8"/>
    </row>
    <row r="252" spans="1:51" ht="22.9" customHeight="1">
      <c r="A252" s="9"/>
      <c r="B252" s="9"/>
      <c r="C252" s="14"/>
      <c r="D252" s="8"/>
      <c r="E252" s="8"/>
      <c r="F252" s="8"/>
      <c r="G252" s="8"/>
      <c r="H252" s="8"/>
      <c r="I252" s="8"/>
      <c r="J252" s="8"/>
      <c r="K252" s="8"/>
      <c r="L252" s="8"/>
      <c r="M252" s="8"/>
    </row>
    <row r="253" spans="1:51" ht="22.9" customHeight="1">
      <c r="A253" s="9"/>
      <c r="B253" s="9"/>
      <c r="C253" s="14"/>
      <c r="D253" s="8"/>
      <c r="E253" s="8"/>
      <c r="F253" s="8"/>
      <c r="G253" s="8"/>
      <c r="H253" s="8"/>
      <c r="I253" s="8"/>
      <c r="J253" s="8"/>
      <c r="K253" s="8"/>
      <c r="L253" s="8"/>
      <c r="M253" s="8"/>
    </row>
    <row r="254" spans="1:51" ht="22.9" customHeight="1">
      <c r="A254" s="9"/>
      <c r="B254" s="9"/>
      <c r="C254" s="14"/>
      <c r="D254" s="8"/>
      <c r="E254" s="8"/>
      <c r="F254" s="8"/>
      <c r="G254" s="8"/>
      <c r="H254" s="8"/>
      <c r="I254" s="8"/>
      <c r="J254" s="8"/>
      <c r="K254" s="8"/>
      <c r="L254" s="8"/>
      <c r="M254" s="8"/>
    </row>
    <row r="255" spans="1:51" ht="22.9" customHeight="1">
      <c r="A255" s="9"/>
      <c r="B255" s="9"/>
      <c r="C255" s="14"/>
      <c r="D255" s="8"/>
      <c r="E255" s="8"/>
      <c r="F255" s="8"/>
      <c r="G255" s="8"/>
      <c r="H255" s="8"/>
      <c r="I255" s="8"/>
      <c r="J255" s="8"/>
      <c r="K255" s="8"/>
      <c r="L255" s="8"/>
      <c r="M255" s="8"/>
    </row>
    <row r="256" spans="1:51" ht="22.9" customHeight="1">
      <c r="A256" s="9"/>
      <c r="B256" s="9"/>
      <c r="C256" s="14"/>
      <c r="D256" s="8"/>
      <c r="E256" s="8"/>
      <c r="F256" s="8"/>
      <c r="G256" s="8"/>
      <c r="H256" s="8"/>
      <c r="I256" s="8"/>
      <c r="J256" s="8"/>
      <c r="K256" s="8"/>
      <c r="L256" s="8"/>
      <c r="M256" s="8"/>
    </row>
    <row r="257" spans="1:51" ht="22.9" customHeight="1">
      <c r="A257" s="9"/>
      <c r="B257" s="9"/>
      <c r="C257" s="14"/>
      <c r="D257" s="8"/>
      <c r="E257" s="8"/>
      <c r="F257" s="8"/>
      <c r="G257" s="8"/>
      <c r="H257" s="8"/>
      <c r="I257" s="8"/>
      <c r="J257" s="8"/>
      <c r="K257" s="8"/>
      <c r="L257" s="8"/>
      <c r="M257" s="8"/>
    </row>
    <row r="258" spans="1:51" ht="22.9" customHeight="1">
      <c r="A258" s="9"/>
      <c r="B258" s="9"/>
      <c r="C258" s="14"/>
      <c r="D258" s="8"/>
      <c r="E258" s="8"/>
      <c r="F258" s="8"/>
      <c r="G258" s="8"/>
      <c r="H258" s="8"/>
      <c r="I258" s="8"/>
      <c r="J258" s="8"/>
      <c r="K258" s="8"/>
      <c r="L258" s="8"/>
      <c r="M258" s="8"/>
    </row>
    <row r="259" spans="1:51" ht="22.9" customHeight="1">
      <c r="A259" s="9"/>
      <c r="B259" s="9"/>
      <c r="C259" s="14"/>
      <c r="D259" s="8"/>
      <c r="E259" s="8"/>
      <c r="F259" s="8"/>
      <c r="G259" s="8"/>
      <c r="H259" s="8"/>
      <c r="I259" s="8"/>
      <c r="J259" s="8"/>
      <c r="K259" s="8"/>
      <c r="L259" s="8"/>
      <c r="M259" s="8"/>
    </row>
    <row r="260" spans="1:51" ht="22.9" customHeight="1">
      <c r="A260" s="10" t="s">
        <v>87</v>
      </c>
      <c r="B260" s="11"/>
      <c r="C260" s="12"/>
      <c r="D260" s="13"/>
      <c r="E260" s="13"/>
      <c r="F260" s="13">
        <f>ROUNDDOWN(SUMIF(Q246:Q259, "1", F246:F259), 0)</f>
        <v>0</v>
      </c>
      <c r="G260" s="13"/>
      <c r="H260" s="13">
        <f>ROUNDDOWN(SUMIF(Q246:Q259, "1", H246:H259), 0)</f>
        <v>0</v>
      </c>
      <c r="I260" s="13"/>
      <c r="J260" s="13">
        <f>ROUNDDOWN(SUMIF(Q246:Q259, "1", J246:J259), 0)</f>
        <v>0</v>
      </c>
      <c r="K260" s="13"/>
      <c r="L260" s="13">
        <f>F260+H260+J260</f>
        <v>0</v>
      </c>
      <c r="M260" s="13"/>
      <c r="R260">
        <f t="shared" ref="R260:AY260" si="225">ROUNDDOWN(SUM(R246:R247), 0)</f>
        <v>0</v>
      </c>
      <c r="S260">
        <f t="shared" si="225"/>
        <v>0</v>
      </c>
      <c r="T260">
        <f t="shared" si="225"/>
        <v>0</v>
      </c>
      <c r="U260">
        <f t="shared" si="225"/>
        <v>0</v>
      </c>
      <c r="V260">
        <f t="shared" si="225"/>
        <v>0</v>
      </c>
      <c r="W260">
        <f t="shared" si="225"/>
        <v>0</v>
      </c>
      <c r="X260">
        <f t="shared" si="225"/>
        <v>0</v>
      </c>
      <c r="Y260">
        <f t="shared" si="225"/>
        <v>0</v>
      </c>
      <c r="Z260">
        <f t="shared" si="225"/>
        <v>0</v>
      </c>
      <c r="AA260">
        <f t="shared" si="225"/>
        <v>0</v>
      </c>
      <c r="AB260">
        <f t="shared" si="225"/>
        <v>0</v>
      </c>
      <c r="AC260">
        <f t="shared" si="225"/>
        <v>0</v>
      </c>
      <c r="AD260">
        <f t="shared" si="225"/>
        <v>0</v>
      </c>
      <c r="AE260">
        <f t="shared" si="225"/>
        <v>0</v>
      </c>
      <c r="AF260">
        <f t="shared" si="225"/>
        <v>0</v>
      </c>
      <c r="AG260">
        <f t="shared" si="225"/>
        <v>0</v>
      </c>
      <c r="AH260">
        <f t="shared" si="225"/>
        <v>0</v>
      </c>
      <c r="AI260">
        <f t="shared" si="225"/>
        <v>0</v>
      </c>
      <c r="AJ260">
        <f t="shared" si="225"/>
        <v>0</v>
      </c>
      <c r="AK260">
        <f t="shared" si="225"/>
        <v>0</v>
      </c>
      <c r="AL260">
        <f t="shared" si="225"/>
        <v>0</v>
      </c>
      <c r="AM260">
        <f t="shared" si="225"/>
        <v>0</v>
      </c>
      <c r="AN260">
        <f t="shared" si="225"/>
        <v>0</v>
      </c>
      <c r="AO260">
        <f t="shared" si="225"/>
        <v>0</v>
      </c>
      <c r="AP260">
        <f t="shared" si="225"/>
        <v>0</v>
      </c>
      <c r="AQ260">
        <f t="shared" si="225"/>
        <v>0</v>
      </c>
      <c r="AR260">
        <f t="shared" si="225"/>
        <v>0</v>
      </c>
      <c r="AS260">
        <f t="shared" si="225"/>
        <v>0</v>
      </c>
      <c r="AT260">
        <f t="shared" si="225"/>
        <v>0</v>
      </c>
      <c r="AU260">
        <f t="shared" si="225"/>
        <v>0</v>
      </c>
      <c r="AV260">
        <f t="shared" si="225"/>
        <v>0</v>
      </c>
      <c r="AW260">
        <f t="shared" si="225"/>
        <v>0</v>
      </c>
      <c r="AX260">
        <f t="shared" si="225"/>
        <v>0</v>
      </c>
      <c r="AY260">
        <f t="shared" si="225"/>
        <v>0</v>
      </c>
    </row>
    <row r="261" spans="1:51" ht="22.9" customHeight="1">
      <c r="A261" s="106" t="s">
        <v>306</v>
      </c>
      <c r="B261" s="107"/>
      <c r="C261" s="107"/>
      <c r="D261" s="107"/>
      <c r="E261" s="107"/>
      <c r="F261" s="107"/>
      <c r="G261" s="107"/>
      <c r="H261" s="107"/>
      <c r="I261" s="107"/>
      <c r="J261" s="107"/>
      <c r="K261" s="107"/>
      <c r="L261" s="107"/>
      <c r="M261" s="107"/>
    </row>
    <row r="262" spans="1:51" ht="22.9" customHeight="1">
      <c r="A262" s="6" t="s">
        <v>126</v>
      </c>
      <c r="B262" s="6" t="s">
        <v>205</v>
      </c>
      <c r="C262" s="7" t="s">
        <v>14</v>
      </c>
      <c r="D262" s="8">
        <v>59.3</v>
      </c>
      <c r="E262" s="8"/>
      <c r="F262" s="8">
        <f t="shared" ref="F262:F272" si="226">ROUNDDOWN(D262*E262, 0)</f>
        <v>0</v>
      </c>
      <c r="G262" s="8"/>
      <c r="H262" s="8">
        <f t="shared" ref="H262:H272" si="227">ROUNDDOWN(D262*G262, 0)</f>
        <v>0</v>
      </c>
      <c r="I262" s="8"/>
      <c r="J262" s="8">
        <f t="shared" ref="J262:J272" si="228">ROUNDDOWN(D262*I262, 0)</f>
        <v>0</v>
      </c>
      <c r="K262" s="8">
        <f t="shared" ref="K262:K272" si="229">E262+G262+I262</f>
        <v>0</v>
      </c>
      <c r="L262" s="8">
        <f t="shared" ref="L262:L272" si="230">F262+H262+J262</f>
        <v>0</v>
      </c>
      <c r="M262" s="15"/>
      <c r="O262" t="str">
        <f>""</f>
        <v/>
      </c>
      <c r="P262" s="1" t="s">
        <v>86</v>
      </c>
      <c r="Q262">
        <v>1</v>
      </c>
      <c r="R262">
        <f t="shared" ref="R262:R272" si="231">IF(P262="기계경비", J262, 0)</f>
        <v>0</v>
      </c>
      <c r="S262">
        <f t="shared" ref="S262:S272" si="232">IF(P262="운반비", L262, 0)</f>
        <v>0</v>
      </c>
      <c r="T262">
        <f t="shared" ref="T262:T272" si="233">IF(P262="작업부산물", F262, 0)</f>
        <v>0</v>
      </c>
      <c r="U262">
        <f t="shared" ref="U262:U272" si="234">IF(P262="관급", F262, 0)</f>
        <v>0</v>
      </c>
      <c r="V262">
        <f t="shared" ref="V262:V272" si="235">IF(P262="외주비", J262, 0)</f>
        <v>0</v>
      </c>
      <c r="W262">
        <f t="shared" ref="W262:W272" si="236">IF(P262="장비비", J262, 0)</f>
        <v>0</v>
      </c>
      <c r="X262">
        <f t="shared" ref="X262:X272" si="237">IF(P262="폐기물처리비", L262, 0)</f>
        <v>0</v>
      </c>
      <c r="Y262">
        <f t="shared" ref="Y262:Y272" si="238">IF(P262="가설비", J262, 0)</f>
        <v>0</v>
      </c>
      <c r="Z262">
        <f t="shared" ref="Z262:Z272" si="239">IF(P262="잡비제외분", F262, 0)</f>
        <v>0</v>
      </c>
      <c r="AA262">
        <f t="shared" ref="AA262:AA272" si="240">IF(P262="사급자재대", L262, 0)</f>
        <v>0</v>
      </c>
      <c r="AB262">
        <f t="shared" ref="AB262:AB272" si="241">IF(P262="관급자재대", L262, 0)</f>
        <v>0</v>
      </c>
      <c r="AC262">
        <f t="shared" ref="AC262:AC272" si="242">IF(P262="사용자항목1", L262, 0)</f>
        <v>0</v>
      </c>
      <c r="AD262">
        <f t="shared" ref="AD262:AD272" si="243">IF(P262="사용자항목2", L262, 0)</f>
        <v>0</v>
      </c>
      <c r="AE262">
        <f t="shared" ref="AE262:AE272" si="244">IF(P262="안전관리비", L262, 0)</f>
        <v>0</v>
      </c>
      <c r="AF262">
        <f t="shared" ref="AF262:AF272" si="245">IF(P262="품질관리비", L262, 0)</f>
        <v>0</v>
      </c>
      <c r="AG262">
        <f t="shared" ref="AG262:AG272" si="246">IF(P262="작업부산물(철거해체)", L262, 0)</f>
        <v>0</v>
      </c>
      <c r="AH262">
        <f t="shared" ref="AH262:AH272" si="247">IF(P262="재해예방기술지도비", L262, 0)</f>
        <v>0</v>
      </c>
      <c r="AI262">
        <f t="shared" ref="AI262:AI272" si="248">IF(P262="사용자항목7", L262, 0)</f>
        <v>0</v>
      </c>
      <c r="AJ262">
        <f t="shared" ref="AJ262:AJ272" si="249">IF(P262="석면분담금", L262, 0)</f>
        <v>0</v>
      </c>
      <c r="AK262">
        <f t="shared" ref="AK262:AK272" si="250">IF(P262="임금채권분담금", L262, 0)</f>
        <v>0</v>
      </c>
      <c r="AL262">
        <f t="shared" ref="AL262:AL272" si="251">IF(P262="사용자항목10", L262, 0)</f>
        <v>0</v>
      </c>
      <c r="AM262">
        <f t="shared" ref="AM262:AM272" si="252">IF(P262="사용자항목11", L262, 0)</f>
        <v>0</v>
      </c>
      <c r="AN262">
        <f t="shared" ref="AN262:AN272" si="253">IF(P262="사용자항목12", L262, 0)</f>
        <v>0</v>
      </c>
      <c r="AO262">
        <f t="shared" ref="AO262:AO272" si="254">IF(P262="사용자항목13", L262, 0)</f>
        <v>0</v>
      </c>
      <c r="AP262">
        <f t="shared" ref="AP262:AP272" si="255">IF(P262="사용자항목14", L262, 0)</f>
        <v>0</v>
      </c>
      <c r="AQ262">
        <f t="shared" ref="AQ262:AQ272" si="256">IF(P262="사용자항목15", L262, 0)</f>
        <v>0</v>
      </c>
      <c r="AR262">
        <f t="shared" ref="AR262:AR272" si="257">IF(P262="사용자항목16", L262, 0)</f>
        <v>0</v>
      </c>
      <c r="AS262">
        <f t="shared" ref="AS262:AS272" si="258">IF(P262="사용자항목17", L262, 0)</f>
        <v>0</v>
      </c>
      <c r="AT262">
        <f t="shared" ref="AT262:AT272" si="259">IF(P262="사용자항목18", L262, 0)</f>
        <v>0</v>
      </c>
      <c r="AU262">
        <f t="shared" ref="AU262:AU272" si="260">IF(P262="사용자항목19", L262, 0)</f>
        <v>0</v>
      </c>
    </row>
    <row r="263" spans="1:51" ht="22.9" customHeight="1">
      <c r="A263" s="6" t="s">
        <v>128</v>
      </c>
      <c r="B263" s="6" t="s">
        <v>206</v>
      </c>
      <c r="C263" s="7" t="s">
        <v>14</v>
      </c>
      <c r="D263" s="8">
        <v>59.3</v>
      </c>
      <c r="E263" s="8"/>
      <c r="F263" s="8">
        <f t="shared" si="226"/>
        <v>0</v>
      </c>
      <c r="G263" s="8"/>
      <c r="H263" s="8">
        <f t="shared" si="227"/>
        <v>0</v>
      </c>
      <c r="I263" s="8"/>
      <c r="J263" s="8">
        <f t="shared" si="228"/>
        <v>0</v>
      </c>
      <c r="K263" s="8">
        <f t="shared" si="229"/>
        <v>0</v>
      </c>
      <c r="L263" s="8">
        <f t="shared" si="230"/>
        <v>0</v>
      </c>
      <c r="M263" s="15"/>
      <c r="O263" t="str">
        <f>""</f>
        <v/>
      </c>
      <c r="P263" s="1" t="s">
        <v>86</v>
      </c>
      <c r="Q263">
        <v>1</v>
      </c>
      <c r="R263">
        <f t="shared" si="231"/>
        <v>0</v>
      </c>
      <c r="S263">
        <f t="shared" si="232"/>
        <v>0</v>
      </c>
      <c r="T263">
        <f t="shared" si="233"/>
        <v>0</v>
      </c>
      <c r="U263">
        <f t="shared" si="234"/>
        <v>0</v>
      </c>
      <c r="V263">
        <f t="shared" si="235"/>
        <v>0</v>
      </c>
      <c r="W263">
        <f t="shared" si="236"/>
        <v>0</v>
      </c>
      <c r="X263">
        <f t="shared" si="237"/>
        <v>0</v>
      </c>
      <c r="Y263">
        <f t="shared" si="238"/>
        <v>0</v>
      </c>
      <c r="Z263">
        <f t="shared" si="239"/>
        <v>0</v>
      </c>
      <c r="AA263">
        <f t="shared" si="240"/>
        <v>0</v>
      </c>
      <c r="AB263">
        <f t="shared" si="241"/>
        <v>0</v>
      </c>
      <c r="AC263">
        <f t="shared" si="242"/>
        <v>0</v>
      </c>
      <c r="AD263">
        <f t="shared" si="243"/>
        <v>0</v>
      </c>
      <c r="AE263">
        <f t="shared" si="244"/>
        <v>0</v>
      </c>
      <c r="AF263">
        <f t="shared" si="245"/>
        <v>0</v>
      </c>
      <c r="AG263">
        <f t="shared" si="246"/>
        <v>0</v>
      </c>
      <c r="AH263">
        <f t="shared" si="247"/>
        <v>0</v>
      </c>
      <c r="AI263">
        <f t="shared" si="248"/>
        <v>0</v>
      </c>
      <c r="AJ263">
        <f t="shared" si="249"/>
        <v>0</v>
      </c>
      <c r="AK263">
        <f t="shared" si="250"/>
        <v>0</v>
      </c>
      <c r="AL263">
        <f t="shared" si="251"/>
        <v>0</v>
      </c>
      <c r="AM263">
        <f t="shared" si="252"/>
        <v>0</v>
      </c>
      <c r="AN263">
        <f t="shared" si="253"/>
        <v>0</v>
      </c>
      <c r="AO263">
        <f t="shared" si="254"/>
        <v>0</v>
      </c>
      <c r="AP263">
        <f t="shared" si="255"/>
        <v>0</v>
      </c>
      <c r="AQ263">
        <f t="shared" si="256"/>
        <v>0</v>
      </c>
      <c r="AR263">
        <f t="shared" si="257"/>
        <v>0</v>
      </c>
      <c r="AS263">
        <f t="shared" si="258"/>
        <v>0</v>
      </c>
      <c r="AT263">
        <f t="shared" si="259"/>
        <v>0</v>
      </c>
      <c r="AU263">
        <f t="shared" si="260"/>
        <v>0</v>
      </c>
      <c r="AY263" s="1" t="s">
        <v>10</v>
      </c>
    </row>
    <row r="264" spans="1:51" ht="22.9" customHeight="1">
      <c r="A264" s="6" t="s">
        <v>130</v>
      </c>
      <c r="B264" s="6" t="s">
        <v>131</v>
      </c>
      <c r="C264" s="7" t="s">
        <v>14</v>
      </c>
      <c r="D264" s="8">
        <v>185.54</v>
      </c>
      <c r="E264" s="8"/>
      <c r="F264" s="8">
        <f t="shared" si="226"/>
        <v>0</v>
      </c>
      <c r="G264" s="8"/>
      <c r="H264" s="8">
        <f t="shared" si="227"/>
        <v>0</v>
      </c>
      <c r="I264" s="8"/>
      <c r="J264" s="8">
        <f t="shared" si="228"/>
        <v>0</v>
      </c>
      <c r="K264" s="8">
        <f t="shared" si="229"/>
        <v>0</v>
      </c>
      <c r="L264" s="8">
        <f t="shared" si="230"/>
        <v>0</v>
      </c>
      <c r="M264" s="15"/>
      <c r="O264" t="str">
        <f>""</f>
        <v/>
      </c>
      <c r="P264" s="1" t="s">
        <v>86</v>
      </c>
      <c r="Q264">
        <v>1</v>
      </c>
      <c r="R264">
        <f t="shared" si="231"/>
        <v>0</v>
      </c>
      <c r="S264">
        <f t="shared" si="232"/>
        <v>0</v>
      </c>
      <c r="T264">
        <f t="shared" si="233"/>
        <v>0</v>
      </c>
      <c r="U264">
        <f t="shared" si="234"/>
        <v>0</v>
      </c>
      <c r="V264">
        <f t="shared" si="235"/>
        <v>0</v>
      </c>
      <c r="W264">
        <f t="shared" si="236"/>
        <v>0</v>
      </c>
      <c r="X264">
        <f t="shared" si="237"/>
        <v>0</v>
      </c>
      <c r="Y264">
        <f t="shared" si="238"/>
        <v>0</v>
      </c>
      <c r="Z264">
        <f t="shared" si="239"/>
        <v>0</v>
      </c>
      <c r="AA264">
        <f t="shared" si="240"/>
        <v>0</v>
      </c>
      <c r="AB264">
        <f t="shared" si="241"/>
        <v>0</v>
      </c>
      <c r="AC264">
        <f t="shared" si="242"/>
        <v>0</v>
      </c>
      <c r="AD264">
        <f t="shared" si="243"/>
        <v>0</v>
      </c>
      <c r="AE264">
        <f t="shared" si="244"/>
        <v>0</v>
      </c>
      <c r="AF264">
        <f t="shared" si="245"/>
        <v>0</v>
      </c>
      <c r="AG264">
        <f t="shared" si="246"/>
        <v>0</v>
      </c>
      <c r="AH264">
        <f t="shared" si="247"/>
        <v>0</v>
      </c>
      <c r="AI264">
        <f t="shared" si="248"/>
        <v>0</v>
      </c>
      <c r="AJ264">
        <f t="shared" si="249"/>
        <v>0</v>
      </c>
      <c r="AK264">
        <f t="shared" si="250"/>
        <v>0</v>
      </c>
      <c r="AL264">
        <f t="shared" si="251"/>
        <v>0</v>
      </c>
      <c r="AM264">
        <f t="shared" si="252"/>
        <v>0</v>
      </c>
      <c r="AN264">
        <f t="shared" si="253"/>
        <v>0</v>
      </c>
      <c r="AO264">
        <f t="shared" si="254"/>
        <v>0</v>
      </c>
      <c r="AP264">
        <f t="shared" si="255"/>
        <v>0</v>
      </c>
      <c r="AQ264">
        <f t="shared" si="256"/>
        <v>0</v>
      </c>
      <c r="AR264">
        <f t="shared" si="257"/>
        <v>0</v>
      </c>
      <c r="AS264">
        <f t="shared" si="258"/>
        <v>0</v>
      </c>
      <c r="AT264">
        <f t="shared" si="259"/>
        <v>0</v>
      </c>
      <c r="AU264">
        <f t="shared" si="260"/>
        <v>0</v>
      </c>
      <c r="AY264" s="1" t="s">
        <v>10</v>
      </c>
    </row>
    <row r="265" spans="1:51" ht="22.9" customHeight="1">
      <c r="A265" s="6" t="s">
        <v>130</v>
      </c>
      <c r="B265" s="6" t="s">
        <v>133</v>
      </c>
      <c r="C265" s="7" t="s">
        <v>14</v>
      </c>
      <c r="D265" s="8">
        <v>59.3</v>
      </c>
      <c r="E265" s="8"/>
      <c r="F265" s="8">
        <f t="shared" si="226"/>
        <v>0</v>
      </c>
      <c r="G265" s="8"/>
      <c r="H265" s="8">
        <f t="shared" si="227"/>
        <v>0</v>
      </c>
      <c r="I265" s="8"/>
      <c r="J265" s="8">
        <f t="shared" si="228"/>
        <v>0</v>
      </c>
      <c r="K265" s="8">
        <f t="shared" si="229"/>
        <v>0</v>
      </c>
      <c r="L265" s="8">
        <f t="shared" si="230"/>
        <v>0</v>
      </c>
      <c r="M265" s="15"/>
      <c r="O265" t="str">
        <f>""</f>
        <v/>
      </c>
      <c r="P265" s="1" t="s">
        <v>86</v>
      </c>
      <c r="Q265">
        <v>1</v>
      </c>
      <c r="R265">
        <f t="shared" si="231"/>
        <v>0</v>
      </c>
      <c r="S265">
        <f t="shared" si="232"/>
        <v>0</v>
      </c>
      <c r="T265">
        <f t="shared" si="233"/>
        <v>0</v>
      </c>
      <c r="U265">
        <f t="shared" si="234"/>
        <v>0</v>
      </c>
      <c r="V265">
        <f t="shared" si="235"/>
        <v>0</v>
      </c>
      <c r="W265">
        <f t="shared" si="236"/>
        <v>0</v>
      </c>
      <c r="X265">
        <f t="shared" si="237"/>
        <v>0</v>
      </c>
      <c r="Y265">
        <f t="shared" si="238"/>
        <v>0</v>
      </c>
      <c r="Z265">
        <f t="shared" si="239"/>
        <v>0</v>
      </c>
      <c r="AA265">
        <f t="shared" si="240"/>
        <v>0</v>
      </c>
      <c r="AB265">
        <f t="shared" si="241"/>
        <v>0</v>
      </c>
      <c r="AC265">
        <f t="shared" si="242"/>
        <v>0</v>
      </c>
      <c r="AD265">
        <f t="shared" si="243"/>
        <v>0</v>
      </c>
      <c r="AE265">
        <f t="shared" si="244"/>
        <v>0</v>
      </c>
      <c r="AF265">
        <f t="shared" si="245"/>
        <v>0</v>
      </c>
      <c r="AG265">
        <f t="shared" si="246"/>
        <v>0</v>
      </c>
      <c r="AH265">
        <f t="shared" si="247"/>
        <v>0</v>
      </c>
      <c r="AI265">
        <f t="shared" si="248"/>
        <v>0</v>
      </c>
      <c r="AJ265">
        <f t="shared" si="249"/>
        <v>0</v>
      </c>
      <c r="AK265">
        <f t="shared" si="250"/>
        <v>0</v>
      </c>
      <c r="AL265">
        <f t="shared" si="251"/>
        <v>0</v>
      </c>
      <c r="AM265">
        <f t="shared" si="252"/>
        <v>0</v>
      </c>
      <c r="AN265">
        <f t="shared" si="253"/>
        <v>0</v>
      </c>
      <c r="AO265">
        <f t="shared" si="254"/>
        <v>0</v>
      </c>
      <c r="AP265">
        <f t="shared" si="255"/>
        <v>0</v>
      </c>
      <c r="AQ265">
        <f t="shared" si="256"/>
        <v>0</v>
      </c>
      <c r="AR265">
        <f t="shared" si="257"/>
        <v>0</v>
      </c>
      <c r="AS265">
        <f t="shared" si="258"/>
        <v>0</v>
      </c>
      <c r="AT265">
        <f t="shared" si="259"/>
        <v>0</v>
      </c>
      <c r="AU265">
        <f t="shared" si="260"/>
        <v>0</v>
      </c>
    </row>
    <row r="266" spans="1:51" ht="22.9" customHeight="1">
      <c r="A266" s="6" t="s">
        <v>207</v>
      </c>
      <c r="B266" s="6" t="s">
        <v>208</v>
      </c>
      <c r="C266" s="7" t="s">
        <v>14</v>
      </c>
      <c r="D266" s="8">
        <v>59.3</v>
      </c>
      <c r="E266" s="8"/>
      <c r="F266" s="8">
        <f t="shared" si="226"/>
        <v>0</v>
      </c>
      <c r="G266" s="8"/>
      <c r="H266" s="8">
        <f t="shared" si="227"/>
        <v>0</v>
      </c>
      <c r="I266" s="8"/>
      <c r="J266" s="8">
        <f t="shared" si="228"/>
        <v>0</v>
      </c>
      <c r="K266" s="8">
        <f t="shared" si="229"/>
        <v>0</v>
      </c>
      <c r="L266" s="8">
        <f t="shared" si="230"/>
        <v>0</v>
      </c>
      <c r="M266" s="15"/>
      <c r="O266" t="str">
        <f>""</f>
        <v/>
      </c>
      <c r="P266" s="1" t="s">
        <v>86</v>
      </c>
      <c r="Q266">
        <v>1</v>
      </c>
      <c r="R266">
        <f t="shared" si="231"/>
        <v>0</v>
      </c>
      <c r="S266">
        <f t="shared" si="232"/>
        <v>0</v>
      </c>
      <c r="T266">
        <f t="shared" si="233"/>
        <v>0</v>
      </c>
      <c r="U266">
        <f t="shared" si="234"/>
        <v>0</v>
      </c>
      <c r="V266">
        <f t="shared" si="235"/>
        <v>0</v>
      </c>
      <c r="W266">
        <f t="shared" si="236"/>
        <v>0</v>
      </c>
      <c r="X266">
        <f t="shared" si="237"/>
        <v>0</v>
      </c>
      <c r="Y266">
        <f t="shared" si="238"/>
        <v>0</v>
      </c>
      <c r="Z266">
        <f t="shared" si="239"/>
        <v>0</v>
      </c>
      <c r="AA266">
        <f t="shared" si="240"/>
        <v>0</v>
      </c>
      <c r="AB266">
        <f t="shared" si="241"/>
        <v>0</v>
      </c>
      <c r="AC266">
        <f t="shared" si="242"/>
        <v>0</v>
      </c>
      <c r="AD266">
        <f t="shared" si="243"/>
        <v>0</v>
      </c>
      <c r="AE266">
        <f t="shared" si="244"/>
        <v>0</v>
      </c>
      <c r="AF266">
        <f t="shared" si="245"/>
        <v>0</v>
      </c>
      <c r="AG266">
        <f t="shared" si="246"/>
        <v>0</v>
      </c>
      <c r="AH266">
        <f t="shared" si="247"/>
        <v>0</v>
      </c>
      <c r="AI266">
        <f t="shared" si="248"/>
        <v>0</v>
      </c>
      <c r="AJ266">
        <f t="shared" si="249"/>
        <v>0</v>
      </c>
      <c r="AK266">
        <f t="shared" si="250"/>
        <v>0</v>
      </c>
      <c r="AL266">
        <f t="shared" si="251"/>
        <v>0</v>
      </c>
      <c r="AM266">
        <f t="shared" si="252"/>
        <v>0</v>
      </c>
      <c r="AN266">
        <f t="shared" si="253"/>
        <v>0</v>
      </c>
      <c r="AO266">
        <f t="shared" si="254"/>
        <v>0</v>
      </c>
      <c r="AP266">
        <f t="shared" si="255"/>
        <v>0</v>
      </c>
      <c r="AQ266">
        <f t="shared" si="256"/>
        <v>0</v>
      </c>
      <c r="AR266">
        <f t="shared" si="257"/>
        <v>0</v>
      </c>
      <c r="AS266">
        <f t="shared" si="258"/>
        <v>0</v>
      </c>
      <c r="AT266">
        <f t="shared" si="259"/>
        <v>0</v>
      </c>
      <c r="AU266">
        <f t="shared" si="260"/>
        <v>0</v>
      </c>
    </row>
    <row r="267" spans="1:51" ht="22.9" customHeight="1">
      <c r="A267" s="6" t="s">
        <v>209</v>
      </c>
      <c r="B267" s="6" t="s">
        <v>210</v>
      </c>
      <c r="C267" s="7" t="s">
        <v>90</v>
      </c>
      <c r="D267" s="8">
        <v>5.91</v>
      </c>
      <c r="E267" s="8"/>
      <c r="F267" s="8">
        <f t="shared" si="226"/>
        <v>0</v>
      </c>
      <c r="G267" s="8"/>
      <c r="H267" s="8">
        <f t="shared" si="227"/>
        <v>0</v>
      </c>
      <c r="I267" s="8"/>
      <c r="J267" s="8">
        <f t="shared" si="228"/>
        <v>0</v>
      </c>
      <c r="K267" s="8">
        <f t="shared" si="229"/>
        <v>0</v>
      </c>
      <c r="L267" s="8">
        <f t="shared" si="230"/>
        <v>0</v>
      </c>
      <c r="M267" s="15"/>
      <c r="O267" t="str">
        <f>""</f>
        <v/>
      </c>
      <c r="P267" s="1" t="s">
        <v>86</v>
      </c>
      <c r="Q267">
        <v>1</v>
      </c>
      <c r="R267">
        <f t="shared" si="231"/>
        <v>0</v>
      </c>
      <c r="S267">
        <f t="shared" si="232"/>
        <v>0</v>
      </c>
      <c r="T267">
        <f t="shared" si="233"/>
        <v>0</v>
      </c>
      <c r="U267">
        <f t="shared" si="234"/>
        <v>0</v>
      </c>
      <c r="V267">
        <f t="shared" si="235"/>
        <v>0</v>
      </c>
      <c r="W267">
        <f t="shared" si="236"/>
        <v>0</v>
      </c>
      <c r="X267">
        <f t="shared" si="237"/>
        <v>0</v>
      </c>
      <c r="Y267">
        <f t="shared" si="238"/>
        <v>0</v>
      </c>
      <c r="Z267">
        <f t="shared" si="239"/>
        <v>0</v>
      </c>
      <c r="AA267">
        <f t="shared" si="240"/>
        <v>0</v>
      </c>
      <c r="AB267">
        <f t="shared" si="241"/>
        <v>0</v>
      </c>
      <c r="AC267">
        <f t="shared" si="242"/>
        <v>0</v>
      </c>
      <c r="AD267">
        <f t="shared" si="243"/>
        <v>0</v>
      </c>
      <c r="AE267">
        <f t="shared" si="244"/>
        <v>0</v>
      </c>
      <c r="AF267">
        <f t="shared" si="245"/>
        <v>0</v>
      </c>
      <c r="AG267">
        <f t="shared" si="246"/>
        <v>0</v>
      </c>
      <c r="AH267">
        <f t="shared" si="247"/>
        <v>0</v>
      </c>
      <c r="AI267">
        <f t="shared" si="248"/>
        <v>0</v>
      </c>
      <c r="AJ267">
        <f t="shared" si="249"/>
        <v>0</v>
      </c>
      <c r="AK267">
        <f t="shared" si="250"/>
        <v>0</v>
      </c>
      <c r="AL267">
        <f t="shared" si="251"/>
        <v>0</v>
      </c>
      <c r="AM267">
        <f t="shared" si="252"/>
        <v>0</v>
      </c>
      <c r="AN267">
        <f t="shared" si="253"/>
        <v>0</v>
      </c>
      <c r="AO267">
        <f t="shared" si="254"/>
        <v>0</v>
      </c>
      <c r="AP267">
        <f t="shared" si="255"/>
        <v>0</v>
      </c>
      <c r="AQ267">
        <f t="shared" si="256"/>
        <v>0</v>
      </c>
      <c r="AR267">
        <f t="shared" si="257"/>
        <v>0</v>
      </c>
      <c r="AS267">
        <f t="shared" si="258"/>
        <v>0</v>
      </c>
      <c r="AT267">
        <f t="shared" si="259"/>
        <v>0</v>
      </c>
      <c r="AU267">
        <f t="shared" si="260"/>
        <v>0</v>
      </c>
      <c r="AY267" s="1" t="s">
        <v>10</v>
      </c>
    </row>
    <row r="268" spans="1:51" ht="22.9" customHeight="1">
      <c r="A268" s="6" t="s">
        <v>211</v>
      </c>
      <c r="B268" s="6" t="s">
        <v>212</v>
      </c>
      <c r="C268" s="7" t="s">
        <v>14</v>
      </c>
      <c r="D268" s="8">
        <v>185.54</v>
      </c>
      <c r="E268" s="8"/>
      <c r="F268" s="8">
        <f t="shared" si="226"/>
        <v>0</v>
      </c>
      <c r="G268" s="8"/>
      <c r="H268" s="8">
        <f t="shared" si="227"/>
        <v>0</v>
      </c>
      <c r="I268" s="8"/>
      <c r="J268" s="8">
        <f t="shared" si="228"/>
        <v>0</v>
      </c>
      <c r="K268" s="8">
        <f t="shared" si="229"/>
        <v>0</v>
      </c>
      <c r="L268" s="8">
        <f t="shared" si="230"/>
        <v>0</v>
      </c>
      <c r="M268" s="15"/>
      <c r="O268" t="str">
        <f>""</f>
        <v/>
      </c>
      <c r="P268" s="1" t="s">
        <v>86</v>
      </c>
      <c r="Q268">
        <v>1</v>
      </c>
      <c r="R268">
        <f t="shared" si="231"/>
        <v>0</v>
      </c>
      <c r="S268">
        <f t="shared" si="232"/>
        <v>0</v>
      </c>
      <c r="T268">
        <f t="shared" si="233"/>
        <v>0</v>
      </c>
      <c r="U268">
        <f t="shared" si="234"/>
        <v>0</v>
      </c>
      <c r="V268">
        <f t="shared" si="235"/>
        <v>0</v>
      </c>
      <c r="W268">
        <f t="shared" si="236"/>
        <v>0</v>
      </c>
      <c r="X268">
        <f t="shared" si="237"/>
        <v>0</v>
      </c>
      <c r="Y268">
        <f t="shared" si="238"/>
        <v>0</v>
      </c>
      <c r="Z268">
        <f t="shared" si="239"/>
        <v>0</v>
      </c>
      <c r="AA268">
        <f t="shared" si="240"/>
        <v>0</v>
      </c>
      <c r="AB268">
        <f t="shared" si="241"/>
        <v>0</v>
      </c>
      <c r="AC268">
        <f t="shared" si="242"/>
        <v>0</v>
      </c>
      <c r="AD268">
        <f t="shared" si="243"/>
        <v>0</v>
      </c>
      <c r="AE268">
        <f t="shared" si="244"/>
        <v>0</v>
      </c>
      <c r="AF268">
        <f t="shared" si="245"/>
        <v>0</v>
      </c>
      <c r="AG268">
        <f t="shared" si="246"/>
        <v>0</v>
      </c>
      <c r="AH268">
        <f t="shared" si="247"/>
        <v>0</v>
      </c>
      <c r="AI268">
        <f t="shared" si="248"/>
        <v>0</v>
      </c>
      <c r="AJ268">
        <f t="shared" si="249"/>
        <v>0</v>
      </c>
      <c r="AK268">
        <f t="shared" si="250"/>
        <v>0</v>
      </c>
      <c r="AL268">
        <f t="shared" si="251"/>
        <v>0</v>
      </c>
      <c r="AM268">
        <f t="shared" si="252"/>
        <v>0</v>
      </c>
      <c r="AN268">
        <f t="shared" si="253"/>
        <v>0</v>
      </c>
      <c r="AO268">
        <f t="shared" si="254"/>
        <v>0</v>
      </c>
      <c r="AP268">
        <f t="shared" si="255"/>
        <v>0</v>
      </c>
      <c r="AQ268">
        <f t="shared" si="256"/>
        <v>0</v>
      </c>
      <c r="AR268">
        <f t="shared" si="257"/>
        <v>0</v>
      </c>
      <c r="AS268">
        <f t="shared" si="258"/>
        <v>0</v>
      </c>
      <c r="AT268">
        <f t="shared" si="259"/>
        <v>0</v>
      </c>
      <c r="AU268">
        <f t="shared" si="260"/>
        <v>0</v>
      </c>
    </row>
    <row r="269" spans="1:51" ht="22.9" customHeight="1">
      <c r="A269" s="6" t="s">
        <v>213</v>
      </c>
      <c r="B269" s="6" t="s">
        <v>214</v>
      </c>
      <c r="C269" s="7" t="s">
        <v>88</v>
      </c>
      <c r="D269" s="8">
        <v>2</v>
      </c>
      <c r="E269" s="8"/>
      <c r="F269" s="8">
        <f t="shared" si="226"/>
        <v>0</v>
      </c>
      <c r="G269" s="8"/>
      <c r="H269" s="8">
        <f t="shared" si="227"/>
        <v>0</v>
      </c>
      <c r="I269" s="8"/>
      <c r="J269" s="8">
        <f t="shared" si="228"/>
        <v>0</v>
      </c>
      <c r="K269" s="8">
        <f t="shared" si="229"/>
        <v>0</v>
      </c>
      <c r="L269" s="8">
        <f t="shared" si="230"/>
        <v>0</v>
      </c>
      <c r="M269" s="15"/>
      <c r="O269" t="str">
        <f>""</f>
        <v/>
      </c>
      <c r="P269" s="1" t="s">
        <v>86</v>
      </c>
      <c r="Q269">
        <v>1</v>
      </c>
      <c r="R269">
        <f t="shared" si="231"/>
        <v>0</v>
      </c>
      <c r="S269">
        <f t="shared" si="232"/>
        <v>0</v>
      </c>
      <c r="T269">
        <f t="shared" si="233"/>
        <v>0</v>
      </c>
      <c r="U269">
        <f t="shared" si="234"/>
        <v>0</v>
      </c>
      <c r="V269">
        <f t="shared" si="235"/>
        <v>0</v>
      </c>
      <c r="W269">
        <f t="shared" si="236"/>
        <v>0</v>
      </c>
      <c r="X269">
        <f t="shared" si="237"/>
        <v>0</v>
      </c>
      <c r="Y269">
        <f t="shared" si="238"/>
        <v>0</v>
      </c>
      <c r="Z269">
        <f t="shared" si="239"/>
        <v>0</v>
      </c>
      <c r="AA269">
        <f t="shared" si="240"/>
        <v>0</v>
      </c>
      <c r="AB269">
        <f t="shared" si="241"/>
        <v>0</v>
      </c>
      <c r="AC269">
        <f t="shared" si="242"/>
        <v>0</v>
      </c>
      <c r="AD269">
        <f t="shared" si="243"/>
        <v>0</v>
      </c>
      <c r="AE269">
        <f t="shared" si="244"/>
        <v>0</v>
      </c>
      <c r="AF269">
        <f t="shared" si="245"/>
        <v>0</v>
      </c>
      <c r="AG269">
        <f t="shared" si="246"/>
        <v>0</v>
      </c>
      <c r="AH269">
        <f t="shared" si="247"/>
        <v>0</v>
      </c>
      <c r="AI269">
        <f t="shared" si="248"/>
        <v>0</v>
      </c>
      <c r="AJ269">
        <f t="shared" si="249"/>
        <v>0</v>
      </c>
      <c r="AK269">
        <f t="shared" si="250"/>
        <v>0</v>
      </c>
      <c r="AL269">
        <f t="shared" si="251"/>
        <v>0</v>
      </c>
      <c r="AM269">
        <f t="shared" si="252"/>
        <v>0</v>
      </c>
      <c r="AN269">
        <f t="shared" si="253"/>
        <v>0</v>
      </c>
      <c r="AO269">
        <f t="shared" si="254"/>
        <v>0</v>
      </c>
      <c r="AP269">
        <f t="shared" si="255"/>
        <v>0</v>
      </c>
      <c r="AQ269">
        <f t="shared" si="256"/>
        <v>0</v>
      </c>
      <c r="AR269">
        <f t="shared" si="257"/>
        <v>0</v>
      </c>
      <c r="AS269">
        <f t="shared" si="258"/>
        <v>0</v>
      </c>
      <c r="AT269">
        <f t="shared" si="259"/>
        <v>0</v>
      </c>
      <c r="AU269">
        <f t="shared" si="260"/>
        <v>0</v>
      </c>
      <c r="AY269" s="1" t="s">
        <v>91</v>
      </c>
    </row>
    <row r="270" spans="1:51" ht="22.9" customHeight="1">
      <c r="A270" s="6" t="s">
        <v>215</v>
      </c>
      <c r="B270" s="6" t="s">
        <v>216</v>
      </c>
      <c r="C270" s="7" t="s">
        <v>14</v>
      </c>
      <c r="D270" s="8">
        <v>28.84</v>
      </c>
      <c r="E270" s="8"/>
      <c r="F270" s="8">
        <f t="shared" si="226"/>
        <v>0</v>
      </c>
      <c r="G270" s="8"/>
      <c r="H270" s="8">
        <f t="shared" si="227"/>
        <v>0</v>
      </c>
      <c r="I270" s="8"/>
      <c r="J270" s="8">
        <f t="shared" si="228"/>
        <v>0</v>
      </c>
      <c r="K270" s="8">
        <f t="shared" si="229"/>
        <v>0</v>
      </c>
      <c r="L270" s="8">
        <f t="shared" si="230"/>
        <v>0</v>
      </c>
      <c r="M270" s="15"/>
      <c r="O270" t="str">
        <f>""</f>
        <v/>
      </c>
      <c r="P270" s="1" t="s">
        <v>86</v>
      </c>
      <c r="Q270">
        <v>1</v>
      </c>
      <c r="R270">
        <f t="shared" si="231"/>
        <v>0</v>
      </c>
      <c r="S270">
        <f t="shared" si="232"/>
        <v>0</v>
      </c>
      <c r="T270">
        <f t="shared" si="233"/>
        <v>0</v>
      </c>
      <c r="U270">
        <f t="shared" si="234"/>
        <v>0</v>
      </c>
      <c r="V270">
        <f t="shared" si="235"/>
        <v>0</v>
      </c>
      <c r="W270">
        <f t="shared" si="236"/>
        <v>0</v>
      </c>
      <c r="X270">
        <f t="shared" si="237"/>
        <v>0</v>
      </c>
      <c r="Y270">
        <f t="shared" si="238"/>
        <v>0</v>
      </c>
      <c r="Z270">
        <f t="shared" si="239"/>
        <v>0</v>
      </c>
      <c r="AA270">
        <f t="shared" si="240"/>
        <v>0</v>
      </c>
      <c r="AB270">
        <f t="shared" si="241"/>
        <v>0</v>
      </c>
      <c r="AC270">
        <f t="shared" si="242"/>
        <v>0</v>
      </c>
      <c r="AD270">
        <f t="shared" si="243"/>
        <v>0</v>
      </c>
      <c r="AE270">
        <f t="shared" si="244"/>
        <v>0</v>
      </c>
      <c r="AF270">
        <f t="shared" si="245"/>
        <v>0</v>
      </c>
      <c r="AG270">
        <f t="shared" si="246"/>
        <v>0</v>
      </c>
      <c r="AH270">
        <f t="shared" si="247"/>
        <v>0</v>
      </c>
      <c r="AI270">
        <f t="shared" si="248"/>
        <v>0</v>
      </c>
      <c r="AJ270">
        <f t="shared" si="249"/>
        <v>0</v>
      </c>
      <c r="AK270">
        <f t="shared" si="250"/>
        <v>0</v>
      </c>
      <c r="AL270">
        <f t="shared" si="251"/>
        <v>0</v>
      </c>
      <c r="AM270">
        <f t="shared" si="252"/>
        <v>0</v>
      </c>
      <c r="AN270">
        <f t="shared" si="253"/>
        <v>0</v>
      </c>
      <c r="AO270">
        <f t="shared" si="254"/>
        <v>0</v>
      </c>
      <c r="AP270">
        <f t="shared" si="255"/>
        <v>0</v>
      </c>
      <c r="AQ270">
        <f t="shared" si="256"/>
        <v>0</v>
      </c>
      <c r="AR270">
        <f t="shared" si="257"/>
        <v>0</v>
      </c>
      <c r="AS270">
        <f t="shared" si="258"/>
        <v>0</v>
      </c>
      <c r="AT270">
        <f t="shared" si="259"/>
        <v>0</v>
      </c>
      <c r="AU270">
        <f t="shared" si="260"/>
        <v>0</v>
      </c>
      <c r="AY270" s="1" t="s">
        <v>10</v>
      </c>
    </row>
    <row r="271" spans="1:51" ht="22.9" customHeight="1">
      <c r="A271" s="6" t="s">
        <v>217</v>
      </c>
      <c r="B271" s="6" t="s">
        <v>214</v>
      </c>
      <c r="C271" s="7" t="s">
        <v>88</v>
      </c>
      <c r="D271" s="8">
        <v>2</v>
      </c>
      <c r="E271" s="8"/>
      <c r="F271" s="8">
        <f t="shared" si="226"/>
        <v>0</v>
      </c>
      <c r="G271" s="8"/>
      <c r="H271" s="8">
        <f t="shared" si="227"/>
        <v>0</v>
      </c>
      <c r="I271" s="8"/>
      <c r="J271" s="8">
        <f t="shared" si="228"/>
        <v>0</v>
      </c>
      <c r="K271" s="8">
        <f t="shared" si="229"/>
        <v>0</v>
      </c>
      <c r="L271" s="8">
        <f t="shared" si="230"/>
        <v>0</v>
      </c>
      <c r="M271" s="15"/>
      <c r="O271" t="str">
        <f>""</f>
        <v/>
      </c>
      <c r="P271" s="1" t="s">
        <v>86</v>
      </c>
      <c r="Q271">
        <v>1</v>
      </c>
      <c r="R271">
        <f t="shared" si="231"/>
        <v>0</v>
      </c>
      <c r="S271">
        <f t="shared" si="232"/>
        <v>0</v>
      </c>
      <c r="T271">
        <f t="shared" si="233"/>
        <v>0</v>
      </c>
      <c r="U271">
        <f t="shared" si="234"/>
        <v>0</v>
      </c>
      <c r="V271">
        <f t="shared" si="235"/>
        <v>0</v>
      </c>
      <c r="W271">
        <f t="shared" si="236"/>
        <v>0</v>
      </c>
      <c r="X271">
        <f t="shared" si="237"/>
        <v>0</v>
      </c>
      <c r="Y271">
        <f t="shared" si="238"/>
        <v>0</v>
      </c>
      <c r="Z271">
        <f t="shared" si="239"/>
        <v>0</v>
      </c>
      <c r="AA271">
        <f t="shared" si="240"/>
        <v>0</v>
      </c>
      <c r="AB271">
        <f t="shared" si="241"/>
        <v>0</v>
      </c>
      <c r="AC271">
        <f t="shared" si="242"/>
        <v>0</v>
      </c>
      <c r="AD271">
        <f t="shared" si="243"/>
        <v>0</v>
      </c>
      <c r="AE271">
        <f t="shared" si="244"/>
        <v>0</v>
      </c>
      <c r="AF271">
        <f t="shared" si="245"/>
        <v>0</v>
      </c>
      <c r="AG271">
        <f t="shared" si="246"/>
        <v>0</v>
      </c>
      <c r="AH271">
        <f t="shared" si="247"/>
        <v>0</v>
      </c>
      <c r="AI271">
        <f t="shared" si="248"/>
        <v>0</v>
      </c>
      <c r="AJ271">
        <f t="shared" si="249"/>
        <v>0</v>
      </c>
      <c r="AK271">
        <f t="shared" si="250"/>
        <v>0</v>
      </c>
      <c r="AL271">
        <f t="shared" si="251"/>
        <v>0</v>
      </c>
      <c r="AM271">
        <f t="shared" si="252"/>
        <v>0</v>
      </c>
      <c r="AN271">
        <f t="shared" si="253"/>
        <v>0</v>
      </c>
      <c r="AO271">
        <f t="shared" si="254"/>
        <v>0</v>
      </c>
      <c r="AP271">
        <f t="shared" si="255"/>
        <v>0</v>
      </c>
      <c r="AQ271">
        <f t="shared" si="256"/>
        <v>0</v>
      </c>
      <c r="AR271">
        <f t="shared" si="257"/>
        <v>0</v>
      </c>
      <c r="AS271">
        <f t="shared" si="258"/>
        <v>0</v>
      </c>
      <c r="AT271">
        <f t="shared" si="259"/>
        <v>0</v>
      </c>
      <c r="AU271">
        <f t="shared" si="260"/>
        <v>0</v>
      </c>
      <c r="AY271" s="1" t="s">
        <v>10</v>
      </c>
    </row>
    <row r="272" spans="1:51" ht="22.9" customHeight="1">
      <c r="A272" s="6" t="s">
        <v>43</v>
      </c>
      <c r="B272" s="6" t="s">
        <v>44</v>
      </c>
      <c r="C272" s="7" t="s">
        <v>45</v>
      </c>
      <c r="D272" s="8">
        <v>21.43</v>
      </c>
      <c r="E272" s="8"/>
      <c r="F272" s="8">
        <f t="shared" si="226"/>
        <v>0</v>
      </c>
      <c r="G272" s="8"/>
      <c r="H272" s="8">
        <f t="shared" si="227"/>
        <v>0</v>
      </c>
      <c r="I272" s="8"/>
      <c r="J272" s="8">
        <f t="shared" si="228"/>
        <v>0</v>
      </c>
      <c r="K272" s="8">
        <f t="shared" si="229"/>
        <v>0</v>
      </c>
      <c r="L272" s="8">
        <f t="shared" si="230"/>
        <v>0</v>
      </c>
      <c r="M272" s="15"/>
      <c r="O272" t="str">
        <f>"03"</f>
        <v>03</v>
      </c>
      <c r="P272" s="1" t="s">
        <v>86</v>
      </c>
      <c r="Q272">
        <v>1</v>
      </c>
      <c r="R272">
        <f t="shared" si="231"/>
        <v>0</v>
      </c>
      <c r="S272">
        <f t="shared" si="232"/>
        <v>0</v>
      </c>
      <c r="T272">
        <f t="shared" si="233"/>
        <v>0</v>
      </c>
      <c r="U272">
        <f t="shared" si="234"/>
        <v>0</v>
      </c>
      <c r="V272">
        <f t="shared" si="235"/>
        <v>0</v>
      </c>
      <c r="W272">
        <f t="shared" si="236"/>
        <v>0</v>
      </c>
      <c r="X272">
        <f t="shared" si="237"/>
        <v>0</v>
      </c>
      <c r="Y272">
        <f t="shared" si="238"/>
        <v>0</v>
      </c>
      <c r="Z272">
        <f t="shared" si="239"/>
        <v>0</v>
      </c>
      <c r="AA272">
        <f t="shared" si="240"/>
        <v>0</v>
      </c>
      <c r="AB272">
        <f t="shared" si="241"/>
        <v>0</v>
      </c>
      <c r="AC272">
        <f t="shared" si="242"/>
        <v>0</v>
      </c>
      <c r="AD272">
        <f t="shared" si="243"/>
        <v>0</v>
      </c>
      <c r="AE272">
        <f t="shared" si="244"/>
        <v>0</v>
      </c>
      <c r="AF272">
        <f t="shared" si="245"/>
        <v>0</v>
      </c>
      <c r="AG272">
        <f t="shared" si="246"/>
        <v>0</v>
      </c>
      <c r="AH272">
        <f t="shared" si="247"/>
        <v>0</v>
      </c>
      <c r="AI272">
        <f t="shared" si="248"/>
        <v>0</v>
      </c>
      <c r="AJ272">
        <f t="shared" si="249"/>
        <v>0</v>
      </c>
      <c r="AK272">
        <f t="shared" si="250"/>
        <v>0</v>
      </c>
      <c r="AL272">
        <f t="shared" si="251"/>
        <v>0</v>
      </c>
      <c r="AM272">
        <f t="shared" si="252"/>
        <v>0</v>
      </c>
      <c r="AN272">
        <f t="shared" si="253"/>
        <v>0</v>
      </c>
      <c r="AO272">
        <f t="shared" si="254"/>
        <v>0</v>
      </c>
      <c r="AP272">
        <f t="shared" si="255"/>
        <v>0</v>
      </c>
      <c r="AQ272">
        <f t="shared" si="256"/>
        <v>0</v>
      </c>
      <c r="AR272">
        <f t="shared" si="257"/>
        <v>0</v>
      </c>
      <c r="AS272">
        <f t="shared" si="258"/>
        <v>0</v>
      </c>
      <c r="AT272">
        <f t="shared" si="259"/>
        <v>0</v>
      </c>
      <c r="AU272">
        <f t="shared" si="260"/>
        <v>0</v>
      </c>
    </row>
    <row r="273" spans="1:51" ht="22.9" customHeight="1">
      <c r="A273" s="9"/>
      <c r="B273" s="9"/>
      <c r="C273" s="14"/>
      <c r="D273" s="8"/>
      <c r="E273" s="8"/>
      <c r="F273" s="8"/>
      <c r="G273" s="8"/>
      <c r="H273" s="8"/>
      <c r="I273" s="8"/>
      <c r="J273" s="8"/>
      <c r="K273" s="8"/>
      <c r="L273" s="8"/>
      <c r="M273" s="8"/>
    </row>
    <row r="274" spans="1:51" ht="22.9" customHeight="1">
      <c r="A274" s="9"/>
      <c r="B274" s="9"/>
      <c r="C274" s="14"/>
      <c r="D274" s="8"/>
      <c r="E274" s="8"/>
      <c r="F274" s="8"/>
      <c r="G274" s="8"/>
      <c r="H274" s="8"/>
      <c r="I274" s="8"/>
      <c r="J274" s="8"/>
      <c r="K274" s="8"/>
      <c r="L274" s="8"/>
      <c r="M274" s="8"/>
    </row>
    <row r="275" spans="1:51" ht="22.9" customHeight="1">
      <c r="A275" s="9"/>
      <c r="B275" s="9"/>
      <c r="C275" s="14"/>
      <c r="D275" s="8"/>
      <c r="E275" s="8"/>
      <c r="F275" s="8"/>
      <c r="G275" s="8"/>
      <c r="H275" s="8"/>
      <c r="I275" s="8"/>
      <c r="J275" s="8"/>
      <c r="K275" s="8"/>
      <c r="L275" s="8"/>
      <c r="M275" s="8"/>
    </row>
    <row r="276" spans="1:51" ht="22.9" customHeight="1">
      <c r="A276" s="10" t="s">
        <v>87</v>
      </c>
      <c r="B276" s="11"/>
      <c r="C276" s="12"/>
      <c r="D276" s="13"/>
      <c r="E276" s="13"/>
      <c r="F276" s="13">
        <f>ROUNDDOWN(SUMIF(Q262:Q275, "1", F262:F275), 0)</f>
        <v>0</v>
      </c>
      <c r="G276" s="13"/>
      <c r="H276" s="13">
        <f>ROUNDDOWN(SUMIF(Q262:Q275, "1", H262:H275), 0)</f>
        <v>0</v>
      </c>
      <c r="I276" s="13"/>
      <c r="J276" s="13">
        <f>ROUNDDOWN(SUMIF(Q262:Q275, "1", J262:J275), 0)</f>
        <v>0</v>
      </c>
      <c r="K276" s="13"/>
      <c r="L276" s="13">
        <f>F276+H276+J276</f>
        <v>0</v>
      </c>
      <c r="M276" s="13"/>
      <c r="R276">
        <f t="shared" ref="R276:AY276" si="261">ROUNDDOWN(SUM(R262:R272), 0)</f>
        <v>0</v>
      </c>
      <c r="S276">
        <f t="shared" si="261"/>
        <v>0</v>
      </c>
      <c r="T276">
        <f t="shared" si="261"/>
        <v>0</v>
      </c>
      <c r="U276">
        <f t="shared" si="261"/>
        <v>0</v>
      </c>
      <c r="V276">
        <f t="shared" si="261"/>
        <v>0</v>
      </c>
      <c r="W276">
        <f t="shared" si="261"/>
        <v>0</v>
      </c>
      <c r="X276">
        <f t="shared" si="261"/>
        <v>0</v>
      </c>
      <c r="Y276">
        <f t="shared" si="261"/>
        <v>0</v>
      </c>
      <c r="Z276">
        <f t="shared" si="261"/>
        <v>0</v>
      </c>
      <c r="AA276">
        <f t="shared" si="261"/>
        <v>0</v>
      </c>
      <c r="AB276">
        <f t="shared" si="261"/>
        <v>0</v>
      </c>
      <c r="AC276">
        <f t="shared" si="261"/>
        <v>0</v>
      </c>
      <c r="AD276">
        <f t="shared" si="261"/>
        <v>0</v>
      </c>
      <c r="AE276">
        <f t="shared" si="261"/>
        <v>0</v>
      </c>
      <c r="AF276">
        <f t="shared" si="261"/>
        <v>0</v>
      </c>
      <c r="AG276">
        <f t="shared" si="261"/>
        <v>0</v>
      </c>
      <c r="AH276">
        <f t="shared" si="261"/>
        <v>0</v>
      </c>
      <c r="AI276">
        <f t="shared" si="261"/>
        <v>0</v>
      </c>
      <c r="AJ276">
        <f t="shared" si="261"/>
        <v>0</v>
      </c>
      <c r="AK276">
        <f t="shared" si="261"/>
        <v>0</v>
      </c>
      <c r="AL276">
        <f t="shared" si="261"/>
        <v>0</v>
      </c>
      <c r="AM276">
        <f t="shared" si="261"/>
        <v>0</v>
      </c>
      <c r="AN276">
        <f t="shared" si="261"/>
        <v>0</v>
      </c>
      <c r="AO276">
        <f t="shared" si="261"/>
        <v>0</v>
      </c>
      <c r="AP276">
        <f t="shared" si="261"/>
        <v>0</v>
      </c>
      <c r="AQ276">
        <f t="shared" si="261"/>
        <v>0</v>
      </c>
      <c r="AR276">
        <f t="shared" si="261"/>
        <v>0</v>
      </c>
      <c r="AS276">
        <f t="shared" si="261"/>
        <v>0</v>
      </c>
      <c r="AT276">
        <f t="shared" si="261"/>
        <v>0</v>
      </c>
      <c r="AU276">
        <f t="shared" si="261"/>
        <v>0</v>
      </c>
      <c r="AV276">
        <f t="shared" si="261"/>
        <v>0</v>
      </c>
      <c r="AW276">
        <f t="shared" si="261"/>
        <v>0</v>
      </c>
      <c r="AX276">
        <f t="shared" si="261"/>
        <v>0</v>
      </c>
      <c r="AY276">
        <f t="shared" si="261"/>
        <v>0</v>
      </c>
    </row>
    <row r="277" spans="1:51" ht="22.9" customHeight="1">
      <c r="A277" s="106" t="s">
        <v>307</v>
      </c>
      <c r="B277" s="107"/>
      <c r="C277" s="107"/>
      <c r="D277" s="107"/>
      <c r="E277" s="107"/>
      <c r="F277" s="107"/>
      <c r="G277" s="107"/>
      <c r="H277" s="107"/>
      <c r="I277" s="107"/>
      <c r="J277" s="107"/>
      <c r="K277" s="107"/>
      <c r="L277" s="107"/>
      <c r="M277" s="107"/>
    </row>
    <row r="278" spans="1:51" ht="22.9" customHeight="1">
      <c r="A278" s="6" t="s">
        <v>218</v>
      </c>
      <c r="B278" s="6" t="s">
        <v>219</v>
      </c>
      <c r="C278" s="7" t="s">
        <v>14</v>
      </c>
      <c r="D278" s="8">
        <v>59.3</v>
      </c>
      <c r="E278" s="8"/>
      <c r="F278" s="8">
        <f>ROUNDDOWN(D278*E278, 0)</f>
        <v>0</v>
      </c>
      <c r="G278" s="8"/>
      <c r="H278" s="8">
        <f>ROUNDDOWN(D278*G278, 0)</f>
        <v>0</v>
      </c>
      <c r="I278" s="8"/>
      <c r="J278" s="8">
        <f>ROUNDDOWN(D278*I278, 0)</f>
        <v>0</v>
      </c>
      <c r="K278" s="8">
        <f t="shared" ref="K278:L280" si="262">E278+G278+I278</f>
        <v>0</v>
      </c>
      <c r="L278" s="8">
        <f t="shared" si="262"/>
        <v>0</v>
      </c>
      <c r="M278" s="15"/>
      <c r="O278" t="str">
        <f>""</f>
        <v/>
      </c>
      <c r="P278" s="1" t="s">
        <v>86</v>
      </c>
      <c r="Q278">
        <v>1</v>
      </c>
      <c r="R278">
        <f>IF(P278="기계경비", J278, 0)</f>
        <v>0</v>
      </c>
      <c r="S278">
        <f>IF(P278="운반비", L278, 0)</f>
        <v>0</v>
      </c>
      <c r="T278">
        <f>IF(P278="작업부산물", F278, 0)</f>
        <v>0</v>
      </c>
      <c r="U278">
        <f>IF(P278="관급", F278, 0)</f>
        <v>0</v>
      </c>
      <c r="V278">
        <f>IF(P278="외주비", J278, 0)</f>
        <v>0</v>
      </c>
      <c r="W278">
        <f>IF(P278="장비비", J278, 0)</f>
        <v>0</v>
      </c>
      <c r="X278">
        <f>IF(P278="폐기물처리비", L278, 0)</f>
        <v>0</v>
      </c>
      <c r="Y278">
        <f>IF(P278="가설비", J278, 0)</f>
        <v>0</v>
      </c>
      <c r="Z278">
        <f>IF(P278="잡비제외분", F278, 0)</f>
        <v>0</v>
      </c>
      <c r="AA278">
        <f>IF(P278="사급자재대", L278, 0)</f>
        <v>0</v>
      </c>
      <c r="AB278">
        <f>IF(P278="관급자재대", L278, 0)</f>
        <v>0</v>
      </c>
      <c r="AC278">
        <f>IF(P278="사용자항목1", L278, 0)</f>
        <v>0</v>
      </c>
      <c r="AD278">
        <f>IF(P278="사용자항목2", L278, 0)</f>
        <v>0</v>
      </c>
      <c r="AE278">
        <f>IF(P278="안전관리비", L278, 0)</f>
        <v>0</v>
      </c>
      <c r="AF278">
        <f>IF(P278="품질관리비", L278, 0)</f>
        <v>0</v>
      </c>
      <c r="AG278">
        <f>IF(P278="작업부산물(철거해체)", L278, 0)</f>
        <v>0</v>
      </c>
      <c r="AH278">
        <f>IF(P278="재해예방기술지도비", L278, 0)</f>
        <v>0</v>
      </c>
      <c r="AI278">
        <f>IF(P278="사용자항목7", L278, 0)</f>
        <v>0</v>
      </c>
      <c r="AJ278">
        <f>IF(P278="석면분담금", L278, 0)</f>
        <v>0</v>
      </c>
      <c r="AK278">
        <f>IF(P278="임금채권분담금", L278, 0)</f>
        <v>0</v>
      </c>
      <c r="AL278">
        <f>IF(P278="사용자항목10", L278, 0)</f>
        <v>0</v>
      </c>
      <c r="AM278">
        <f>IF(P278="사용자항목11", L278, 0)</f>
        <v>0</v>
      </c>
      <c r="AN278">
        <f>IF(P278="사용자항목12", L278, 0)</f>
        <v>0</v>
      </c>
      <c r="AO278">
        <f>IF(P278="사용자항목13", L278, 0)</f>
        <v>0</v>
      </c>
      <c r="AP278">
        <f>IF(P278="사용자항목14", L278, 0)</f>
        <v>0</v>
      </c>
      <c r="AQ278">
        <f>IF(P278="사용자항목15", L278, 0)</f>
        <v>0</v>
      </c>
      <c r="AR278">
        <f>IF(P278="사용자항목16", L278, 0)</f>
        <v>0</v>
      </c>
      <c r="AS278">
        <f>IF(P278="사용자항목17", L278, 0)</f>
        <v>0</v>
      </c>
      <c r="AT278">
        <f>IF(P278="사용자항목18", L278, 0)</f>
        <v>0</v>
      </c>
      <c r="AU278">
        <f>IF(P278="사용자항목19", L278, 0)</f>
        <v>0</v>
      </c>
      <c r="AY278" s="1" t="s">
        <v>10</v>
      </c>
    </row>
    <row r="279" spans="1:51" ht="22.9" customHeight="1">
      <c r="A279" s="6" t="s">
        <v>147</v>
      </c>
      <c r="B279" s="6" t="s">
        <v>148</v>
      </c>
      <c r="C279" s="7" t="s">
        <v>14</v>
      </c>
      <c r="D279" s="8">
        <v>59.3</v>
      </c>
      <c r="E279" s="8"/>
      <c r="F279" s="8">
        <f>ROUNDDOWN(D279*E279, 0)</f>
        <v>0</v>
      </c>
      <c r="G279" s="8"/>
      <c r="H279" s="8">
        <f>ROUNDDOWN(D279*G279, 0)</f>
        <v>0</v>
      </c>
      <c r="I279" s="8"/>
      <c r="J279" s="8">
        <f>ROUNDDOWN(D279*I279, 0)</f>
        <v>0</v>
      </c>
      <c r="K279" s="8">
        <f t="shared" si="262"/>
        <v>0</v>
      </c>
      <c r="L279" s="8">
        <f t="shared" si="262"/>
        <v>0</v>
      </c>
      <c r="M279" s="15"/>
      <c r="O279" t="str">
        <f>""</f>
        <v/>
      </c>
      <c r="P279" s="1" t="s">
        <v>86</v>
      </c>
      <c r="Q279">
        <v>1</v>
      </c>
      <c r="R279">
        <f>IF(P279="기계경비", J279, 0)</f>
        <v>0</v>
      </c>
      <c r="S279">
        <f>IF(P279="운반비", L279, 0)</f>
        <v>0</v>
      </c>
      <c r="T279">
        <f>IF(P279="작업부산물", F279, 0)</f>
        <v>0</v>
      </c>
      <c r="U279">
        <f>IF(P279="관급", F279, 0)</f>
        <v>0</v>
      </c>
      <c r="V279">
        <f>IF(P279="외주비", J279, 0)</f>
        <v>0</v>
      </c>
      <c r="W279">
        <f>IF(P279="장비비", J279, 0)</f>
        <v>0</v>
      </c>
      <c r="X279">
        <f>IF(P279="폐기물처리비", L279, 0)</f>
        <v>0</v>
      </c>
      <c r="Y279">
        <f>IF(P279="가설비", J279, 0)</f>
        <v>0</v>
      </c>
      <c r="Z279">
        <f>IF(P279="잡비제외분", F279, 0)</f>
        <v>0</v>
      </c>
      <c r="AA279">
        <f>IF(P279="사급자재대", L279, 0)</f>
        <v>0</v>
      </c>
      <c r="AB279">
        <f>IF(P279="관급자재대", L279, 0)</f>
        <v>0</v>
      </c>
      <c r="AC279">
        <f>IF(P279="사용자항목1", L279, 0)</f>
        <v>0</v>
      </c>
      <c r="AD279">
        <f>IF(P279="사용자항목2", L279, 0)</f>
        <v>0</v>
      </c>
      <c r="AE279">
        <f>IF(P279="안전관리비", L279, 0)</f>
        <v>0</v>
      </c>
      <c r="AF279">
        <f>IF(P279="품질관리비", L279, 0)</f>
        <v>0</v>
      </c>
      <c r="AG279">
        <f>IF(P279="작업부산물(철거해체)", L279, 0)</f>
        <v>0</v>
      </c>
      <c r="AH279">
        <f>IF(P279="재해예방기술지도비", L279, 0)</f>
        <v>0</v>
      </c>
      <c r="AI279">
        <f>IF(P279="사용자항목7", L279, 0)</f>
        <v>0</v>
      </c>
      <c r="AJ279">
        <f>IF(P279="석면분담금", L279, 0)</f>
        <v>0</v>
      </c>
      <c r="AK279">
        <f>IF(P279="임금채권분담금", L279, 0)</f>
        <v>0</v>
      </c>
      <c r="AL279">
        <f>IF(P279="사용자항목10", L279, 0)</f>
        <v>0</v>
      </c>
      <c r="AM279">
        <f>IF(P279="사용자항목11", L279, 0)</f>
        <v>0</v>
      </c>
      <c r="AN279">
        <f>IF(P279="사용자항목12", L279, 0)</f>
        <v>0</v>
      </c>
      <c r="AO279">
        <f>IF(P279="사용자항목13", L279, 0)</f>
        <v>0</v>
      </c>
      <c r="AP279">
        <f>IF(P279="사용자항목14", L279, 0)</f>
        <v>0</v>
      </c>
      <c r="AQ279">
        <f>IF(P279="사용자항목15", L279, 0)</f>
        <v>0</v>
      </c>
      <c r="AR279">
        <f>IF(P279="사용자항목16", L279, 0)</f>
        <v>0</v>
      </c>
      <c r="AS279">
        <f>IF(P279="사용자항목17", L279, 0)</f>
        <v>0</v>
      </c>
      <c r="AT279">
        <f>IF(P279="사용자항목18", L279, 0)</f>
        <v>0</v>
      </c>
      <c r="AU279">
        <f>IF(P279="사용자항목19", L279, 0)</f>
        <v>0</v>
      </c>
      <c r="AY279" s="1" t="s">
        <v>10</v>
      </c>
    </row>
    <row r="280" spans="1:51" ht="22.9" customHeight="1">
      <c r="A280" s="6" t="s">
        <v>147</v>
      </c>
      <c r="B280" s="6" t="s">
        <v>149</v>
      </c>
      <c r="C280" s="7" t="s">
        <v>14</v>
      </c>
      <c r="D280" s="8">
        <v>88.08</v>
      </c>
      <c r="E280" s="8"/>
      <c r="F280" s="8">
        <f>ROUNDDOWN(D280*E280, 0)</f>
        <v>0</v>
      </c>
      <c r="G280" s="8"/>
      <c r="H280" s="8">
        <f>ROUNDDOWN(D280*G280, 0)</f>
        <v>0</v>
      </c>
      <c r="I280" s="8"/>
      <c r="J280" s="8">
        <f>ROUNDDOWN(D280*I280, 0)</f>
        <v>0</v>
      </c>
      <c r="K280" s="8">
        <f t="shared" si="262"/>
        <v>0</v>
      </c>
      <c r="L280" s="8">
        <f t="shared" si="262"/>
        <v>0</v>
      </c>
      <c r="M280" s="15"/>
      <c r="O280" t="str">
        <f>""</f>
        <v/>
      </c>
      <c r="P280" s="1" t="s">
        <v>86</v>
      </c>
      <c r="Q280">
        <v>1</v>
      </c>
      <c r="R280">
        <f>IF(P280="기계경비", J280, 0)</f>
        <v>0</v>
      </c>
      <c r="S280">
        <f>IF(P280="운반비", L280, 0)</f>
        <v>0</v>
      </c>
      <c r="T280">
        <f>IF(P280="작업부산물", F280, 0)</f>
        <v>0</v>
      </c>
      <c r="U280">
        <f>IF(P280="관급", F280, 0)</f>
        <v>0</v>
      </c>
      <c r="V280">
        <f>IF(P280="외주비", J280, 0)</f>
        <v>0</v>
      </c>
      <c r="W280">
        <f>IF(P280="장비비", J280, 0)</f>
        <v>0</v>
      </c>
      <c r="X280">
        <f>IF(P280="폐기물처리비", L280, 0)</f>
        <v>0</v>
      </c>
      <c r="Y280">
        <f>IF(P280="가설비", J280, 0)</f>
        <v>0</v>
      </c>
      <c r="Z280">
        <f>IF(P280="잡비제외분", F280, 0)</f>
        <v>0</v>
      </c>
      <c r="AA280">
        <f>IF(P280="사급자재대", L280, 0)</f>
        <v>0</v>
      </c>
      <c r="AB280">
        <f>IF(P280="관급자재대", L280, 0)</f>
        <v>0</v>
      </c>
      <c r="AC280">
        <f>IF(P280="사용자항목1", L280, 0)</f>
        <v>0</v>
      </c>
      <c r="AD280">
        <f>IF(P280="사용자항목2", L280, 0)</f>
        <v>0</v>
      </c>
      <c r="AE280">
        <f>IF(P280="안전관리비", L280, 0)</f>
        <v>0</v>
      </c>
      <c r="AF280">
        <f>IF(P280="품질관리비", L280, 0)</f>
        <v>0</v>
      </c>
      <c r="AG280">
        <f>IF(P280="작업부산물(철거해체)", L280, 0)</f>
        <v>0</v>
      </c>
      <c r="AH280">
        <f>IF(P280="재해예방기술지도비", L280, 0)</f>
        <v>0</v>
      </c>
      <c r="AI280">
        <f>IF(P280="사용자항목7", L280, 0)</f>
        <v>0</v>
      </c>
      <c r="AJ280">
        <f>IF(P280="석면분담금", L280, 0)</f>
        <v>0</v>
      </c>
      <c r="AK280">
        <f>IF(P280="임금채권분담금", L280, 0)</f>
        <v>0</v>
      </c>
      <c r="AL280">
        <f>IF(P280="사용자항목10", L280, 0)</f>
        <v>0</v>
      </c>
      <c r="AM280">
        <f>IF(P280="사용자항목11", L280, 0)</f>
        <v>0</v>
      </c>
      <c r="AN280">
        <f>IF(P280="사용자항목12", L280, 0)</f>
        <v>0</v>
      </c>
      <c r="AO280">
        <f>IF(P280="사용자항목13", L280, 0)</f>
        <v>0</v>
      </c>
      <c r="AP280">
        <f>IF(P280="사용자항목14", L280, 0)</f>
        <v>0</v>
      </c>
      <c r="AQ280">
        <f>IF(P280="사용자항목15", L280, 0)</f>
        <v>0</v>
      </c>
      <c r="AR280">
        <f>IF(P280="사용자항목16", L280, 0)</f>
        <v>0</v>
      </c>
      <c r="AS280">
        <f>IF(P280="사용자항목17", L280, 0)</f>
        <v>0</v>
      </c>
      <c r="AT280">
        <f>IF(P280="사용자항목18", L280, 0)</f>
        <v>0</v>
      </c>
      <c r="AU280">
        <f>IF(P280="사용자항목19", L280, 0)</f>
        <v>0</v>
      </c>
      <c r="AY280" s="1" t="s">
        <v>10</v>
      </c>
    </row>
    <row r="281" spans="1:51" ht="22.9" customHeight="1">
      <c r="A281" s="9"/>
      <c r="B281" s="9"/>
      <c r="C281" s="14"/>
      <c r="D281" s="8"/>
      <c r="E281" s="8"/>
      <c r="F281" s="8"/>
      <c r="G281" s="8"/>
      <c r="H281" s="8"/>
      <c r="I281" s="8"/>
      <c r="J281" s="8"/>
      <c r="K281" s="8"/>
      <c r="L281" s="8"/>
      <c r="M281" s="8"/>
    </row>
    <row r="282" spans="1:51" ht="22.9" customHeight="1">
      <c r="A282" s="9"/>
      <c r="B282" s="9"/>
      <c r="C282" s="14"/>
      <c r="D282" s="8"/>
      <c r="E282" s="8"/>
      <c r="F282" s="8"/>
      <c r="G282" s="8"/>
      <c r="H282" s="8"/>
      <c r="I282" s="8"/>
      <c r="J282" s="8"/>
      <c r="K282" s="8"/>
      <c r="L282" s="8"/>
      <c r="M282" s="8"/>
    </row>
    <row r="283" spans="1:51" ht="22.9" customHeight="1">
      <c r="A283" s="9"/>
      <c r="B283" s="9"/>
      <c r="C283" s="14"/>
      <c r="D283" s="8"/>
      <c r="E283" s="8"/>
      <c r="F283" s="8"/>
      <c r="G283" s="8"/>
      <c r="H283" s="8"/>
      <c r="I283" s="8"/>
      <c r="J283" s="8"/>
      <c r="K283" s="8"/>
      <c r="L283" s="8"/>
      <c r="M283" s="8"/>
    </row>
    <row r="284" spans="1:51" ht="22.9" customHeight="1">
      <c r="A284" s="9"/>
      <c r="B284" s="9"/>
      <c r="C284" s="14"/>
      <c r="D284" s="8"/>
      <c r="E284" s="8"/>
      <c r="F284" s="8"/>
      <c r="G284" s="8"/>
      <c r="H284" s="8"/>
      <c r="I284" s="8"/>
      <c r="J284" s="8"/>
      <c r="K284" s="8"/>
      <c r="L284" s="8"/>
      <c r="M284" s="8"/>
    </row>
    <row r="285" spans="1:51" ht="22.9" customHeight="1">
      <c r="A285" s="9"/>
      <c r="B285" s="9"/>
      <c r="C285" s="14"/>
      <c r="D285" s="8"/>
      <c r="E285" s="8"/>
      <c r="F285" s="8"/>
      <c r="G285" s="8"/>
      <c r="H285" s="8"/>
      <c r="I285" s="8"/>
      <c r="J285" s="8"/>
      <c r="K285" s="8"/>
      <c r="L285" s="8"/>
      <c r="M285" s="8"/>
    </row>
    <row r="286" spans="1:51" ht="22.9" customHeight="1">
      <c r="A286" s="9"/>
      <c r="B286" s="9"/>
      <c r="C286" s="14"/>
      <c r="D286" s="8"/>
      <c r="E286" s="8"/>
      <c r="F286" s="8"/>
      <c r="G286" s="8"/>
      <c r="H286" s="8"/>
      <c r="I286" s="8"/>
      <c r="J286" s="8"/>
      <c r="K286" s="8"/>
      <c r="L286" s="8"/>
      <c r="M286" s="8"/>
    </row>
    <row r="287" spans="1:51" ht="22.9" customHeight="1">
      <c r="A287" s="9"/>
      <c r="B287" s="9"/>
      <c r="C287" s="14"/>
      <c r="D287" s="8"/>
      <c r="E287" s="8"/>
      <c r="F287" s="8"/>
      <c r="G287" s="8"/>
      <c r="H287" s="8"/>
      <c r="I287" s="8"/>
      <c r="J287" s="8"/>
      <c r="K287" s="8"/>
      <c r="L287" s="8"/>
      <c r="M287" s="8"/>
    </row>
    <row r="288" spans="1:51" ht="22.9" customHeight="1">
      <c r="A288" s="9"/>
      <c r="B288" s="9"/>
      <c r="C288" s="14"/>
      <c r="D288" s="8"/>
      <c r="E288" s="8"/>
      <c r="F288" s="8"/>
      <c r="G288" s="8"/>
      <c r="H288" s="8"/>
      <c r="I288" s="8"/>
      <c r="J288" s="8"/>
      <c r="K288" s="8"/>
      <c r="L288" s="8"/>
      <c r="M288" s="8"/>
    </row>
    <row r="289" spans="1:51" ht="22.9" customHeight="1">
      <c r="A289" s="9"/>
      <c r="B289" s="9"/>
      <c r="C289" s="14"/>
      <c r="D289" s="8"/>
      <c r="E289" s="8"/>
      <c r="F289" s="8"/>
      <c r="G289" s="8"/>
      <c r="H289" s="8"/>
      <c r="I289" s="8"/>
      <c r="J289" s="8"/>
      <c r="K289" s="8"/>
      <c r="L289" s="8"/>
      <c r="M289" s="8"/>
    </row>
    <row r="290" spans="1:51" ht="22.9" customHeight="1">
      <c r="A290" s="9"/>
      <c r="B290" s="9"/>
      <c r="C290" s="14"/>
      <c r="D290" s="8"/>
      <c r="E290" s="8"/>
      <c r="F290" s="8"/>
      <c r="G290" s="8"/>
      <c r="H290" s="8"/>
      <c r="I290" s="8"/>
      <c r="J290" s="8"/>
      <c r="K290" s="8"/>
      <c r="L290" s="8"/>
      <c r="M290" s="8"/>
    </row>
    <row r="291" spans="1:51" ht="22.9" customHeight="1">
      <c r="A291" s="9"/>
      <c r="B291" s="9"/>
      <c r="C291" s="14"/>
      <c r="D291" s="8"/>
      <c r="E291" s="8"/>
      <c r="F291" s="8"/>
      <c r="G291" s="8"/>
      <c r="H291" s="8"/>
      <c r="I291" s="8"/>
      <c r="J291" s="8"/>
      <c r="K291" s="8"/>
      <c r="L291" s="8"/>
      <c r="M291" s="8"/>
    </row>
    <row r="292" spans="1:51" ht="22.9" customHeight="1">
      <c r="A292" s="10" t="s">
        <v>87</v>
      </c>
      <c r="B292" s="11"/>
      <c r="C292" s="12"/>
      <c r="D292" s="13"/>
      <c r="E292" s="13"/>
      <c r="F292" s="13">
        <f>ROUNDDOWN(SUMIF(Q278:Q291, "1", F278:F291), 0)</f>
        <v>0</v>
      </c>
      <c r="G292" s="13"/>
      <c r="H292" s="13">
        <f>ROUNDDOWN(SUMIF(Q278:Q291, "1", H278:H291), 0)</f>
        <v>0</v>
      </c>
      <c r="I292" s="13"/>
      <c r="J292" s="13">
        <f>ROUNDDOWN(SUMIF(Q278:Q291, "1", J278:J291), 0)</f>
        <v>0</v>
      </c>
      <c r="K292" s="13"/>
      <c r="L292" s="13">
        <f>F292+H292+J292</f>
        <v>0</v>
      </c>
      <c r="M292" s="13"/>
      <c r="R292">
        <f t="shared" ref="R292:AY292" si="263">ROUNDDOWN(SUM(R278:R280), 0)</f>
        <v>0</v>
      </c>
      <c r="S292">
        <f t="shared" si="263"/>
        <v>0</v>
      </c>
      <c r="T292">
        <f t="shared" si="263"/>
        <v>0</v>
      </c>
      <c r="U292">
        <f t="shared" si="263"/>
        <v>0</v>
      </c>
      <c r="V292">
        <f t="shared" si="263"/>
        <v>0</v>
      </c>
      <c r="W292">
        <f t="shared" si="263"/>
        <v>0</v>
      </c>
      <c r="X292">
        <f t="shared" si="263"/>
        <v>0</v>
      </c>
      <c r="Y292">
        <f t="shared" si="263"/>
        <v>0</v>
      </c>
      <c r="Z292">
        <f t="shared" si="263"/>
        <v>0</v>
      </c>
      <c r="AA292">
        <f t="shared" si="263"/>
        <v>0</v>
      </c>
      <c r="AB292">
        <f t="shared" si="263"/>
        <v>0</v>
      </c>
      <c r="AC292">
        <f t="shared" si="263"/>
        <v>0</v>
      </c>
      <c r="AD292">
        <f t="shared" si="263"/>
        <v>0</v>
      </c>
      <c r="AE292">
        <f t="shared" si="263"/>
        <v>0</v>
      </c>
      <c r="AF292">
        <f t="shared" si="263"/>
        <v>0</v>
      </c>
      <c r="AG292">
        <f t="shared" si="263"/>
        <v>0</v>
      </c>
      <c r="AH292">
        <f t="shared" si="263"/>
        <v>0</v>
      </c>
      <c r="AI292">
        <f t="shared" si="263"/>
        <v>0</v>
      </c>
      <c r="AJ292">
        <f t="shared" si="263"/>
        <v>0</v>
      </c>
      <c r="AK292">
        <f t="shared" si="263"/>
        <v>0</v>
      </c>
      <c r="AL292">
        <f t="shared" si="263"/>
        <v>0</v>
      </c>
      <c r="AM292">
        <f t="shared" si="263"/>
        <v>0</v>
      </c>
      <c r="AN292">
        <f t="shared" si="263"/>
        <v>0</v>
      </c>
      <c r="AO292">
        <f t="shared" si="263"/>
        <v>0</v>
      </c>
      <c r="AP292">
        <f t="shared" si="263"/>
        <v>0</v>
      </c>
      <c r="AQ292">
        <f t="shared" si="263"/>
        <v>0</v>
      </c>
      <c r="AR292">
        <f t="shared" si="263"/>
        <v>0</v>
      </c>
      <c r="AS292">
        <f t="shared" si="263"/>
        <v>0</v>
      </c>
      <c r="AT292">
        <f t="shared" si="263"/>
        <v>0</v>
      </c>
      <c r="AU292">
        <f t="shared" si="263"/>
        <v>0</v>
      </c>
      <c r="AV292">
        <f t="shared" si="263"/>
        <v>0</v>
      </c>
      <c r="AW292">
        <f t="shared" si="263"/>
        <v>0</v>
      </c>
      <c r="AX292">
        <f t="shared" si="263"/>
        <v>0</v>
      </c>
      <c r="AY292">
        <f t="shared" si="263"/>
        <v>0</v>
      </c>
    </row>
    <row r="293" spans="1:51" ht="22.9" customHeight="1">
      <c r="A293" s="106" t="s">
        <v>308</v>
      </c>
      <c r="B293" s="107"/>
      <c r="C293" s="107"/>
      <c r="D293" s="107"/>
      <c r="E293" s="107"/>
      <c r="F293" s="107"/>
      <c r="G293" s="107"/>
      <c r="H293" s="107"/>
      <c r="I293" s="107"/>
      <c r="J293" s="107"/>
      <c r="K293" s="107"/>
      <c r="L293" s="107"/>
      <c r="M293" s="107"/>
    </row>
    <row r="294" spans="1:51" ht="22.9" customHeight="1">
      <c r="A294" s="6" t="s">
        <v>220</v>
      </c>
      <c r="B294" s="6" t="s">
        <v>221</v>
      </c>
      <c r="C294" s="7" t="s">
        <v>14</v>
      </c>
      <c r="D294" s="8">
        <v>185.54</v>
      </c>
      <c r="E294" s="8"/>
      <c r="F294" s="8">
        <f>ROUNDDOWN(D294*E294, 0)</f>
        <v>0</v>
      </c>
      <c r="G294" s="8"/>
      <c r="H294" s="8">
        <f>ROUNDDOWN(D294*G294, 0)</f>
        <v>0</v>
      </c>
      <c r="I294" s="8"/>
      <c r="J294" s="8">
        <f>ROUNDDOWN(D294*I294, 0)</f>
        <v>0</v>
      </c>
      <c r="K294" s="8">
        <f>E294+G294+I294</f>
        <v>0</v>
      </c>
      <c r="L294" s="8">
        <f>F294+H294+J294</f>
        <v>0</v>
      </c>
      <c r="M294" s="15"/>
      <c r="O294" t="str">
        <f>""</f>
        <v/>
      </c>
      <c r="P294" s="1" t="s">
        <v>86</v>
      </c>
      <c r="Q294">
        <v>1</v>
      </c>
      <c r="R294">
        <f>IF(P294="기계경비", J294, 0)</f>
        <v>0</v>
      </c>
      <c r="S294">
        <f>IF(P294="운반비", L294, 0)</f>
        <v>0</v>
      </c>
      <c r="T294">
        <f>IF(P294="작업부산물", F294, 0)</f>
        <v>0</v>
      </c>
      <c r="U294">
        <f>IF(P294="관급", F294, 0)</f>
        <v>0</v>
      </c>
      <c r="V294">
        <f>IF(P294="외주비", J294, 0)</f>
        <v>0</v>
      </c>
      <c r="W294">
        <f>IF(P294="장비비", J294, 0)</f>
        <v>0</v>
      </c>
      <c r="X294">
        <f>IF(P294="폐기물처리비", L294, 0)</f>
        <v>0</v>
      </c>
      <c r="Y294">
        <f>IF(P294="가설비", J294, 0)</f>
        <v>0</v>
      </c>
      <c r="Z294">
        <f>IF(P294="잡비제외분", F294, 0)</f>
        <v>0</v>
      </c>
      <c r="AA294">
        <f>IF(P294="사급자재대", L294, 0)</f>
        <v>0</v>
      </c>
      <c r="AB294">
        <f>IF(P294="관급자재대", L294, 0)</f>
        <v>0</v>
      </c>
      <c r="AC294">
        <f>IF(P294="사용자항목1", L294, 0)</f>
        <v>0</v>
      </c>
      <c r="AD294">
        <f>IF(P294="사용자항목2", L294, 0)</f>
        <v>0</v>
      </c>
      <c r="AE294">
        <f>IF(P294="안전관리비", L294, 0)</f>
        <v>0</v>
      </c>
      <c r="AF294">
        <f>IF(P294="품질관리비", L294, 0)</f>
        <v>0</v>
      </c>
      <c r="AG294">
        <f>IF(P294="작업부산물(철거해체)", L294, 0)</f>
        <v>0</v>
      </c>
      <c r="AH294">
        <f>IF(P294="재해예방기술지도비", L294, 0)</f>
        <v>0</v>
      </c>
      <c r="AI294">
        <f>IF(P294="사용자항목7", L294, 0)</f>
        <v>0</v>
      </c>
      <c r="AJ294">
        <f>IF(P294="석면분담금", L294, 0)</f>
        <v>0</v>
      </c>
      <c r="AK294">
        <f>IF(P294="임금채권분담금", L294, 0)</f>
        <v>0</v>
      </c>
      <c r="AL294">
        <f>IF(P294="사용자항목10", L294, 0)</f>
        <v>0</v>
      </c>
      <c r="AM294">
        <f>IF(P294="사용자항목11", L294, 0)</f>
        <v>0</v>
      </c>
      <c r="AN294">
        <f>IF(P294="사용자항목12", L294, 0)</f>
        <v>0</v>
      </c>
      <c r="AO294">
        <f>IF(P294="사용자항목13", L294, 0)</f>
        <v>0</v>
      </c>
      <c r="AP294">
        <f>IF(P294="사용자항목14", L294, 0)</f>
        <v>0</v>
      </c>
      <c r="AQ294">
        <f>IF(P294="사용자항목15", L294, 0)</f>
        <v>0</v>
      </c>
      <c r="AR294">
        <f>IF(P294="사용자항목16", L294, 0)</f>
        <v>0</v>
      </c>
      <c r="AS294">
        <f>IF(P294="사용자항목17", L294, 0)</f>
        <v>0</v>
      </c>
      <c r="AT294">
        <f>IF(P294="사용자항목18", L294, 0)</f>
        <v>0</v>
      </c>
      <c r="AU294">
        <f>IF(P294="사용자항목19", L294, 0)</f>
        <v>0</v>
      </c>
      <c r="AY294" s="1" t="s">
        <v>222</v>
      </c>
    </row>
    <row r="295" spans="1:51" ht="22.9" customHeight="1">
      <c r="A295" s="9"/>
      <c r="B295" s="9"/>
      <c r="C295" s="14"/>
      <c r="D295" s="8"/>
      <c r="E295" s="8"/>
      <c r="F295" s="8"/>
      <c r="G295" s="8"/>
      <c r="H295" s="8"/>
      <c r="I295" s="8"/>
      <c r="J295" s="8"/>
      <c r="K295" s="8"/>
      <c r="L295" s="8"/>
      <c r="M295" s="8"/>
    </row>
    <row r="296" spans="1:51" ht="22.9" customHeight="1">
      <c r="A296" s="9"/>
      <c r="B296" s="9"/>
      <c r="C296" s="14"/>
      <c r="D296" s="8"/>
      <c r="E296" s="8"/>
      <c r="F296" s="8"/>
      <c r="G296" s="8"/>
      <c r="H296" s="8"/>
      <c r="I296" s="8"/>
      <c r="J296" s="8"/>
      <c r="K296" s="8"/>
      <c r="L296" s="8"/>
      <c r="M296" s="8"/>
    </row>
    <row r="297" spans="1:51" ht="22.9" customHeight="1">
      <c r="A297" s="9"/>
      <c r="B297" s="9"/>
      <c r="C297" s="14"/>
      <c r="D297" s="8"/>
      <c r="E297" s="8"/>
      <c r="F297" s="8"/>
      <c r="G297" s="8"/>
      <c r="H297" s="8"/>
      <c r="I297" s="8"/>
      <c r="J297" s="8"/>
      <c r="K297" s="8"/>
      <c r="L297" s="8"/>
      <c r="M297" s="8"/>
    </row>
    <row r="298" spans="1:51" ht="22.9" customHeight="1">
      <c r="A298" s="9"/>
      <c r="B298" s="9"/>
      <c r="C298" s="14"/>
      <c r="D298" s="8"/>
      <c r="E298" s="8"/>
      <c r="F298" s="8"/>
      <c r="G298" s="8"/>
      <c r="H298" s="8"/>
      <c r="I298" s="8"/>
      <c r="J298" s="8"/>
      <c r="K298" s="8"/>
      <c r="L298" s="8"/>
      <c r="M298" s="8"/>
    </row>
    <row r="299" spans="1:51" ht="22.9" customHeight="1">
      <c r="A299" s="9"/>
      <c r="B299" s="9"/>
      <c r="C299" s="14"/>
      <c r="D299" s="8"/>
      <c r="E299" s="8"/>
      <c r="F299" s="8"/>
      <c r="G299" s="8"/>
      <c r="H299" s="8"/>
      <c r="I299" s="8"/>
      <c r="J299" s="8"/>
      <c r="K299" s="8"/>
      <c r="L299" s="8"/>
      <c r="M299" s="8"/>
    </row>
    <row r="300" spans="1:51" ht="22.9" customHeight="1">
      <c r="A300" s="9"/>
      <c r="B300" s="9"/>
      <c r="C300" s="14"/>
      <c r="D300" s="8"/>
      <c r="E300" s="8"/>
      <c r="F300" s="8"/>
      <c r="G300" s="8"/>
      <c r="H300" s="8"/>
      <c r="I300" s="8"/>
      <c r="J300" s="8"/>
      <c r="K300" s="8"/>
      <c r="L300" s="8"/>
      <c r="M300" s="8"/>
    </row>
    <row r="301" spans="1:51" ht="22.9" customHeight="1">
      <c r="A301" s="9"/>
      <c r="B301" s="9"/>
      <c r="C301" s="14"/>
      <c r="D301" s="8"/>
      <c r="E301" s="8"/>
      <c r="F301" s="8"/>
      <c r="G301" s="8"/>
      <c r="H301" s="8"/>
      <c r="I301" s="8"/>
      <c r="J301" s="8"/>
      <c r="K301" s="8"/>
      <c r="L301" s="8"/>
      <c r="M301" s="8"/>
    </row>
    <row r="302" spans="1:51" ht="22.9" customHeight="1">
      <c r="A302" s="9"/>
      <c r="B302" s="9"/>
      <c r="C302" s="14"/>
      <c r="D302" s="8"/>
      <c r="E302" s="8"/>
      <c r="F302" s="8"/>
      <c r="G302" s="8"/>
      <c r="H302" s="8"/>
      <c r="I302" s="8"/>
      <c r="J302" s="8"/>
      <c r="K302" s="8"/>
      <c r="L302" s="8"/>
      <c r="M302" s="8"/>
    </row>
    <row r="303" spans="1:51" ht="22.9" customHeight="1">
      <c r="A303" s="9"/>
      <c r="B303" s="9"/>
      <c r="C303" s="14"/>
      <c r="D303" s="8"/>
      <c r="E303" s="8"/>
      <c r="F303" s="8"/>
      <c r="G303" s="8"/>
      <c r="H303" s="8"/>
      <c r="I303" s="8"/>
      <c r="J303" s="8"/>
      <c r="K303" s="8"/>
      <c r="L303" s="8"/>
      <c r="M303" s="8"/>
    </row>
    <row r="304" spans="1:51" ht="22.9" customHeight="1">
      <c r="A304" s="9"/>
      <c r="B304" s="9"/>
      <c r="C304" s="14"/>
      <c r="D304" s="8"/>
      <c r="E304" s="8"/>
      <c r="F304" s="8"/>
      <c r="G304" s="8"/>
      <c r="H304" s="8"/>
      <c r="I304" s="8"/>
      <c r="J304" s="8"/>
      <c r="K304" s="8"/>
      <c r="L304" s="8"/>
      <c r="M304" s="8"/>
    </row>
    <row r="305" spans="1:51" ht="22.9" customHeight="1">
      <c r="A305" s="9"/>
      <c r="B305" s="9"/>
      <c r="C305" s="14"/>
      <c r="D305" s="8"/>
      <c r="E305" s="8"/>
      <c r="F305" s="8"/>
      <c r="G305" s="8"/>
      <c r="H305" s="8"/>
      <c r="I305" s="8"/>
      <c r="J305" s="8"/>
      <c r="K305" s="8"/>
      <c r="L305" s="8"/>
      <c r="M305" s="8"/>
    </row>
    <row r="306" spans="1:51" ht="22.9" customHeight="1">
      <c r="A306" s="9"/>
      <c r="B306" s="9"/>
      <c r="C306" s="14"/>
      <c r="D306" s="8"/>
      <c r="E306" s="8"/>
      <c r="F306" s="8"/>
      <c r="G306" s="8"/>
      <c r="H306" s="8"/>
      <c r="I306" s="8"/>
      <c r="J306" s="8"/>
      <c r="K306" s="8"/>
      <c r="L306" s="8"/>
      <c r="M306" s="8"/>
    </row>
    <row r="307" spans="1:51" ht="22.9" customHeight="1">
      <c r="A307" s="9"/>
      <c r="B307" s="9"/>
      <c r="C307" s="14"/>
      <c r="D307" s="8"/>
      <c r="E307" s="8"/>
      <c r="F307" s="8"/>
      <c r="G307" s="8"/>
      <c r="H307" s="8"/>
      <c r="I307" s="8"/>
      <c r="J307" s="8"/>
      <c r="K307" s="8"/>
      <c r="L307" s="8"/>
      <c r="M307" s="8"/>
    </row>
    <row r="308" spans="1:51" ht="22.9" customHeight="1">
      <c r="A308" s="10" t="s">
        <v>87</v>
      </c>
      <c r="B308" s="11"/>
      <c r="C308" s="12"/>
      <c r="D308" s="13"/>
      <c r="E308" s="13"/>
      <c r="F308" s="13">
        <f>ROUNDDOWN(SUMIF(Q294:Q307, "1", F294:F307), 0)</f>
        <v>0</v>
      </c>
      <c r="G308" s="13"/>
      <c r="H308" s="13">
        <f>ROUNDDOWN(SUMIF(Q294:Q307, "1", H294:H307), 0)</f>
        <v>0</v>
      </c>
      <c r="I308" s="13"/>
      <c r="J308" s="13">
        <f>ROUNDDOWN(SUMIF(Q294:Q307, "1", J294:J307), 0)</f>
        <v>0</v>
      </c>
      <c r="K308" s="13"/>
      <c r="L308" s="13">
        <f>F308+H308+J308</f>
        <v>0</v>
      </c>
      <c r="M308" s="13"/>
      <c r="R308">
        <f t="shared" ref="R308:AY308" si="264">ROUNDDOWN(SUM(R294:R294), 0)</f>
        <v>0</v>
      </c>
      <c r="S308">
        <f t="shared" si="264"/>
        <v>0</v>
      </c>
      <c r="T308">
        <f t="shared" si="264"/>
        <v>0</v>
      </c>
      <c r="U308">
        <f t="shared" si="264"/>
        <v>0</v>
      </c>
      <c r="V308">
        <f t="shared" si="264"/>
        <v>0</v>
      </c>
      <c r="W308">
        <f t="shared" si="264"/>
        <v>0</v>
      </c>
      <c r="X308">
        <f t="shared" si="264"/>
        <v>0</v>
      </c>
      <c r="Y308">
        <f t="shared" si="264"/>
        <v>0</v>
      </c>
      <c r="Z308">
        <f t="shared" si="264"/>
        <v>0</v>
      </c>
      <c r="AA308">
        <f t="shared" si="264"/>
        <v>0</v>
      </c>
      <c r="AB308">
        <f t="shared" si="264"/>
        <v>0</v>
      </c>
      <c r="AC308">
        <f t="shared" si="264"/>
        <v>0</v>
      </c>
      <c r="AD308">
        <f t="shared" si="264"/>
        <v>0</v>
      </c>
      <c r="AE308">
        <f t="shared" si="264"/>
        <v>0</v>
      </c>
      <c r="AF308">
        <f t="shared" si="264"/>
        <v>0</v>
      </c>
      <c r="AG308">
        <f t="shared" si="264"/>
        <v>0</v>
      </c>
      <c r="AH308">
        <f t="shared" si="264"/>
        <v>0</v>
      </c>
      <c r="AI308">
        <f t="shared" si="264"/>
        <v>0</v>
      </c>
      <c r="AJ308">
        <f t="shared" si="264"/>
        <v>0</v>
      </c>
      <c r="AK308">
        <f t="shared" si="264"/>
        <v>0</v>
      </c>
      <c r="AL308">
        <f t="shared" si="264"/>
        <v>0</v>
      </c>
      <c r="AM308">
        <f t="shared" si="264"/>
        <v>0</v>
      </c>
      <c r="AN308">
        <f t="shared" si="264"/>
        <v>0</v>
      </c>
      <c r="AO308">
        <f t="shared" si="264"/>
        <v>0</v>
      </c>
      <c r="AP308">
        <f t="shared" si="264"/>
        <v>0</v>
      </c>
      <c r="AQ308">
        <f t="shared" si="264"/>
        <v>0</v>
      </c>
      <c r="AR308">
        <f t="shared" si="264"/>
        <v>0</v>
      </c>
      <c r="AS308">
        <f t="shared" si="264"/>
        <v>0</v>
      </c>
      <c r="AT308">
        <f t="shared" si="264"/>
        <v>0</v>
      </c>
      <c r="AU308">
        <f t="shared" si="264"/>
        <v>0</v>
      </c>
      <c r="AV308">
        <f t="shared" si="264"/>
        <v>0</v>
      </c>
      <c r="AW308">
        <f t="shared" si="264"/>
        <v>0</v>
      </c>
      <c r="AX308">
        <f t="shared" si="264"/>
        <v>0</v>
      </c>
      <c r="AY308">
        <f t="shared" si="264"/>
        <v>0</v>
      </c>
    </row>
    <row r="309" spans="1:51" ht="22.9" customHeight="1">
      <c r="A309" s="106" t="s">
        <v>309</v>
      </c>
      <c r="B309" s="107"/>
      <c r="C309" s="107"/>
      <c r="D309" s="107"/>
      <c r="E309" s="107"/>
      <c r="F309" s="107"/>
      <c r="G309" s="107"/>
      <c r="H309" s="107"/>
      <c r="I309" s="107"/>
      <c r="J309" s="107"/>
      <c r="K309" s="107"/>
      <c r="L309" s="107"/>
      <c r="M309" s="107"/>
    </row>
    <row r="310" spans="1:51" ht="22.9" customHeight="1">
      <c r="A310" s="6" t="s">
        <v>223</v>
      </c>
      <c r="B310" s="6" t="s">
        <v>224</v>
      </c>
      <c r="C310" s="7" t="s">
        <v>14</v>
      </c>
      <c r="D310" s="8">
        <v>4.8</v>
      </c>
      <c r="E310" s="8"/>
      <c r="F310" s="8">
        <f t="shared" ref="F310:F316" si="265">ROUNDDOWN(D310*E310, 0)</f>
        <v>0</v>
      </c>
      <c r="G310" s="8"/>
      <c r="H310" s="8">
        <f t="shared" ref="H310:H316" si="266">ROUNDDOWN(D310*G310, 0)</f>
        <v>0</v>
      </c>
      <c r="I310" s="8"/>
      <c r="J310" s="8">
        <f t="shared" ref="J310:J316" si="267">ROUNDDOWN(D310*I310, 0)</f>
        <v>0</v>
      </c>
      <c r="K310" s="8">
        <f t="shared" ref="K310:L316" si="268">E310+G310+I310</f>
        <v>0</v>
      </c>
      <c r="L310" s="8">
        <f t="shared" si="268"/>
        <v>0</v>
      </c>
      <c r="M310" s="15"/>
      <c r="O310" t="str">
        <f>""</f>
        <v/>
      </c>
      <c r="P310" s="1" t="s">
        <v>86</v>
      </c>
      <c r="Q310">
        <v>1</v>
      </c>
      <c r="R310">
        <f t="shared" ref="R310:R316" si="269">IF(P310="기계경비", J310, 0)</f>
        <v>0</v>
      </c>
      <c r="S310">
        <f t="shared" ref="S310:S316" si="270">IF(P310="운반비", L310, 0)</f>
        <v>0</v>
      </c>
      <c r="T310">
        <f t="shared" ref="T310:T316" si="271">IF(P310="작업부산물", F310, 0)</f>
        <v>0</v>
      </c>
      <c r="U310">
        <f t="shared" ref="U310:U316" si="272">IF(P310="관급", F310, 0)</f>
        <v>0</v>
      </c>
      <c r="V310">
        <f t="shared" ref="V310:V316" si="273">IF(P310="외주비", J310, 0)</f>
        <v>0</v>
      </c>
      <c r="W310">
        <f t="shared" ref="W310:W316" si="274">IF(P310="장비비", J310, 0)</f>
        <v>0</v>
      </c>
      <c r="X310">
        <f t="shared" ref="X310:X316" si="275">IF(P310="폐기물처리비", L310, 0)</f>
        <v>0</v>
      </c>
      <c r="Y310">
        <f t="shared" ref="Y310:Y316" si="276">IF(P310="가설비", J310, 0)</f>
        <v>0</v>
      </c>
      <c r="Z310">
        <f t="shared" ref="Z310:Z316" si="277">IF(P310="잡비제외분", F310, 0)</f>
        <v>0</v>
      </c>
      <c r="AA310">
        <f t="shared" ref="AA310:AA316" si="278">IF(P310="사급자재대", L310, 0)</f>
        <v>0</v>
      </c>
      <c r="AB310">
        <f t="shared" ref="AB310:AB316" si="279">IF(P310="관급자재대", L310, 0)</f>
        <v>0</v>
      </c>
      <c r="AC310">
        <f t="shared" ref="AC310:AC316" si="280">IF(P310="사용자항목1", L310, 0)</f>
        <v>0</v>
      </c>
      <c r="AD310">
        <f t="shared" ref="AD310:AD316" si="281">IF(P310="사용자항목2", L310, 0)</f>
        <v>0</v>
      </c>
      <c r="AE310">
        <f t="shared" ref="AE310:AE316" si="282">IF(P310="안전관리비", L310, 0)</f>
        <v>0</v>
      </c>
      <c r="AF310">
        <f t="shared" ref="AF310:AF316" si="283">IF(P310="품질관리비", L310, 0)</f>
        <v>0</v>
      </c>
      <c r="AG310">
        <f t="shared" ref="AG310:AG316" si="284">IF(P310="작업부산물(철거해체)", L310, 0)</f>
        <v>0</v>
      </c>
      <c r="AH310">
        <f t="shared" ref="AH310:AH316" si="285">IF(P310="재해예방기술지도비", L310, 0)</f>
        <v>0</v>
      </c>
      <c r="AI310">
        <f t="shared" ref="AI310:AI316" si="286">IF(P310="사용자항목7", L310, 0)</f>
        <v>0</v>
      </c>
      <c r="AJ310">
        <f t="shared" ref="AJ310:AJ316" si="287">IF(P310="석면분담금", L310, 0)</f>
        <v>0</v>
      </c>
      <c r="AK310">
        <f t="shared" ref="AK310:AK316" si="288">IF(P310="임금채권분담금", L310, 0)</f>
        <v>0</v>
      </c>
      <c r="AL310">
        <f t="shared" ref="AL310:AL316" si="289">IF(P310="사용자항목10", L310, 0)</f>
        <v>0</v>
      </c>
      <c r="AM310">
        <f t="shared" ref="AM310:AM316" si="290">IF(P310="사용자항목11", L310, 0)</f>
        <v>0</v>
      </c>
      <c r="AN310">
        <f t="shared" ref="AN310:AN316" si="291">IF(P310="사용자항목12", L310, 0)</f>
        <v>0</v>
      </c>
      <c r="AO310">
        <f t="shared" ref="AO310:AO316" si="292">IF(P310="사용자항목13", L310, 0)</f>
        <v>0</v>
      </c>
      <c r="AP310">
        <f t="shared" ref="AP310:AP316" si="293">IF(P310="사용자항목14", L310, 0)</f>
        <v>0</v>
      </c>
      <c r="AQ310">
        <f t="shared" ref="AQ310:AQ316" si="294">IF(P310="사용자항목15", L310, 0)</f>
        <v>0</v>
      </c>
      <c r="AR310">
        <f t="shared" ref="AR310:AR316" si="295">IF(P310="사용자항목16", L310, 0)</f>
        <v>0</v>
      </c>
      <c r="AS310">
        <f t="shared" ref="AS310:AS316" si="296">IF(P310="사용자항목17", L310, 0)</f>
        <v>0</v>
      </c>
      <c r="AT310">
        <f t="shared" ref="AT310:AT316" si="297">IF(P310="사용자항목18", L310, 0)</f>
        <v>0</v>
      </c>
      <c r="AU310">
        <f t="shared" ref="AU310:AU316" si="298">IF(P310="사용자항목19", L310, 0)</f>
        <v>0</v>
      </c>
      <c r="AY310" s="1" t="s">
        <v>10</v>
      </c>
    </row>
    <row r="311" spans="1:51" ht="22.9" customHeight="1">
      <c r="A311" s="6" t="s">
        <v>225</v>
      </c>
      <c r="B311" s="6" t="s">
        <v>226</v>
      </c>
      <c r="C311" s="7" t="s">
        <v>14</v>
      </c>
      <c r="D311" s="8">
        <v>31.31</v>
      </c>
      <c r="E311" s="8"/>
      <c r="F311" s="8">
        <f t="shared" si="265"/>
        <v>0</v>
      </c>
      <c r="G311" s="8"/>
      <c r="H311" s="8">
        <f t="shared" si="266"/>
        <v>0</v>
      </c>
      <c r="I311" s="8"/>
      <c r="J311" s="8">
        <f t="shared" si="267"/>
        <v>0</v>
      </c>
      <c r="K311" s="8">
        <f t="shared" si="268"/>
        <v>0</v>
      </c>
      <c r="L311" s="8">
        <f t="shared" si="268"/>
        <v>0</v>
      </c>
      <c r="M311" s="15"/>
      <c r="O311" t="str">
        <f>""</f>
        <v/>
      </c>
      <c r="P311" s="1" t="s">
        <v>86</v>
      </c>
      <c r="Q311">
        <v>1</v>
      </c>
      <c r="R311">
        <f t="shared" si="269"/>
        <v>0</v>
      </c>
      <c r="S311">
        <f t="shared" si="270"/>
        <v>0</v>
      </c>
      <c r="T311">
        <f t="shared" si="271"/>
        <v>0</v>
      </c>
      <c r="U311">
        <f t="shared" si="272"/>
        <v>0</v>
      </c>
      <c r="V311">
        <f t="shared" si="273"/>
        <v>0</v>
      </c>
      <c r="W311">
        <f t="shared" si="274"/>
        <v>0</v>
      </c>
      <c r="X311">
        <f t="shared" si="275"/>
        <v>0</v>
      </c>
      <c r="Y311">
        <f t="shared" si="276"/>
        <v>0</v>
      </c>
      <c r="Z311">
        <f t="shared" si="277"/>
        <v>0</v>
      </c>
      <c r="AA311">
        <f t="shared" si="278"/>
        <v>0</v>
      </c>
      <c r="AB311">
        <f t="shared" si="279"/>
        <v>0</v>
      </c>
      <c r="AC311">
        <f t="shared" si="280"/>
        <v>0</v>
      </c>
      <c r="AD311">
        <f t="shared" si="281"/>
        <v>0</v>
      </c>
      <c r="AE311">
        <f t="shared" si="282"/>
        <v>0</v>
      </c>
      <c r="AF311">
        <f t="shared" si="283"/>
        <v>0</v>
      </c>
      <c r="AG311">
        <f t="shared" si="284"/>
        <v>0</v>
      </c>
      <c r="AH311">
        <f t="shared" si="285"/>
        <v>0</v>
      </c>
      <c r="AI311">
        <f t="shared" si="286"/>
        <v>0</v>
      </c>
      <c r="AJ311">
        <f t="shared" si="287"/>
        <v>0</v>
      </c>
      <c r="AK311">
        <f t="shared" si="288"/>
        <v>0</v>
      </c>
      <c r="AL311">
        <f t="shared" si="289"/>
        <v>0</v>
      </c>
      <c r="AM311">
        <f t="shared" si="290"/>
        <v>0</v>
      </c>
      <c r="AN311">
        <f t="shared" si="291"/>
        <v>0</v>
      </c>
      <c r="AO311">
        <f t="shared" si="292"/>
        <v>0</v>
      </c>
      <c r="AP311">
        <f t="shared" si="293"/>
        <v>0</v>
      </c>
      <c r="AQ311">
        <f t="shared" si="294"/>
        <v>0</v>
      </c>
      <c r="AR311">
        <f t="shared" si="295"/>
        <v>0</v>
      </c>
      <c r="AS311">
        <f t="shared" si="296"/>
        <v>0</v>
      </c>
      <c r="AT311">
        <f t="shared" si="297"/>
        <v>0</v>
      </c>
      <c r="AU311">
        <f t="shared" si="298"/>
        <v>0</v>
      </c>
      <c r="AY311" s="1" t="s">
        <v>10</v>
      </c>
    </row>
    <row r="312" spans="1:51" ht="22.9" customHeight="1">
      <c r="A312" s="6" t="s">
        <v>227</v>
      </c>
      <c r="B312" s="6" t="s">
        <v>228</v>
      </c>
      <c r="C312" s="7" t="s">
        <v>33</v>
      </c>
      <c r="D312" s="8">
        <v>26.13</v>
      </c>
      <c r="E312" s="8"/>
      <c r="F312" s="8">
        <f t="shared" si="265"/>
        <v>0</v>
      </c>
      <c r="G312" s="8"/>
      <c r="H312" s="8">
        <f t="shared" si="266"/>
        <v>0</v>
      </c>
      <c r="I312" s="8"/>
      <c r="J312" s="8">
        <f t="shared" si="267"/>
        <v>0</v>
      </c>
      <c r="K312" s="8">
        <f t="shared" si="268"/>
        <v>0</v>
      </c>
      <c r="L312" s="8">
        <f t="shared" si="268"/>
        <v>0</v>
      </c>
      <c r="M312" s="15"/>
      <c r="O312" t="str">
        <f>""</f>
        <v/>
      </c>
      <c r="P312" s="1" t="s">
        <v>86</v>
      </c>
      <c r="Q312">
        <v>1</v>
      </c>
      <c r="R312">
        <f t="shared" si="269"/>
        <v>0</v>
      </c>
      <c r="S312">
        <f t="shared" si="270"/>
        <v>0</v>
      </c>
      <c r="T312">
        <f t="shared" si="271"/>
        <v>0</v>
      </c>
      <c r="U312">
        <f t="shared" si="272"/>
        <v>0</v>
      </c>
      <c r="V312">
        <f t="shared" si="273"/>
        <v>0</v>
      </c>
      <c r="W312">
        <f t="shared" si="274"/>
        <v>0</v>
      </c>
      <c r="X312">
        <f t="shared" si="275"/>
        <v>0</v>
      </c>
      <c r="Y312">
        <f t="shared" si="276"/>
        <v>0</v>
      </c>
      <c r="Z312">
        <f t="shared" si="277"/>
        <v>0</v>
      </c>
      <c r="AA312">
        <f t="shared" si="278"/>
        <v>0</v>
      </c>
      <c r="AB312">
        <f t="shared" si="279"/>
        <v>0</v>
      </c>
      <c r="AC312">
        <f t="shared" si="280"/>
        <v>0</v>
      </c>
      <c r="AD312">
        <f t="shared" si="281"/>
        <v>0</v>
      </c>
      <c r="AE312">
        <f t="shared" si="282"/>
        <v>0</v>
      </c>
      <c r="AF312">
        <f t="shared" si="283"/>
        <v>0</v>
      </c>
      <c r="AG312">
        <f t="shared" si="284"/>
        <v>0</v>
      </c>
      <c r="AH312">
        <f t="shared" si="285"/>
        <v>0</v>
      </c>
      <c r="AI312">
        <f t="shared" si="286"/>
        <v>0</v>
      </c>
      <c r="AJ312">
        <f t="shared" si="287"/>
        <v>0</v>
      </c>
      <c r="AK312">
        <f t="shared" si="288"/>
        <v>0</v>
      </c>
      <c r="AL312">
        <f t="shared" si="289"/>
        <v>0</v>
      </c>
      <c r="AM312">
        <f t="shared" si="290"/>
        <v>0</v>
      </c>
      <c r="AN312">
        <f t="shared" si="291"/>
        <v>0</v>
      </c>
      <c r="AO312">
        <f t="shared" si="292"/>
        <v>0</v>
      </c>
      <c r="AP312">
        <f t="shared" si="293"/>
        <v>0</v>
      </c>
      <c r="AQ312">
        <f t="shared" si="294"/>
        <v>0</v>
      </c>
      <c r="AR312">
        <f t="shared" si="295"/>
        <v>0</v>
      </c>
      <c r="AS312">
        <f t="shared" si="296"/>
        <v>0</v>
      </c>
      <c r="AT312">
        <f t="shared" si="297"/>
        <v>0</v>
      </c>
      <c r="AU312">
        <f t="shared" si="298"/>
        <v>0</v>
      </c>
      <c r="AY312" s="1" t="s">
        <v>10</v>
      </c>
    </row>
    <row r="313" spans="1:51" ht="22.9" customHeight="1">
      <c r="A313" s="6" t="s">
        <v>25</v>
      </c>
      <c r="B313" s="6" t="s">
        <v>26</v>
      </c>
      <c r="C313" s="7" t="s">
        <v>27</v>
      </c>
      <c r="D313" s="8">
        <v>4</v>
      </c>
      <c r="E313" s="8"/>
      <c r="F313" s="8">
        <f t="shared" si="265"/>
        <v>0</v>
      </c>
      <c r="G313" s="8"/>
      <c r="H313" s="8">
        <f t="shared" si="266"/>
        <v>0</v>
      </c>
      <c r="I313" s="8"/>
      <c r="J313" s="8">
        <f t="shared" si="267"/>
        <v>0</v>
      </c>
      <c r="K313" s="8">
        <f t="shared" si="268"/>
        <v>0</v>
      </c>
      <c r="L313" s="8">
        <f t="shared" si="268"/>
        <v>0</v>
      </c>
      <c r="M313" s="8"/>
      <c r="O313" t="str">
        <f>"01"</f>
        <v>01</v>
      </c>
      <c r="P313" s="1" t="s">
        <v>86</v>
      </c>
      <c r="Q313">
        <v>1</v>
      </c>
      <c r="R313">
        <f t="shared" si="269"/>
        <v>0</v>
      </c>
      <c r="S313">
        <f t="shared" si="270"/>
        <v>0</v>
      </c>
      <c r="T313">
        <f t="shared" si="271"/>
        <v>0</v>
      </c>
      <c r="U313">
        <f t="shared" si="272"/>
        <v>0</v>
      </c>
      <c r="V313">
        <f t="shared" si="273"/>
        <v>0</v>
      </c>
      <c r="W313">
        <f t="shared" si="274"/>
        <v>0</v>
      </c>
      <c r="X313">
        <f t="shared" si="275"/>
        <v>0</v>
      </c>
      <c r="Y313">
        <f t="shared" si="276"/>
        <v>0</v>
      </c>
      <c r="Z313">
        <f t="shared" si="277"/>
        <v>0</v>
      </c>
      <c r="AA313">
        <f t="shared" si="278"/>
        <v>0</v>
      </c>
      <c r="AB313">
        <f t="shared" si="279"/>
        <v>0</v>
      </c>
      <c r="AC313">
        <f t="shared" si="280"/>
        <v>0</v>
      </c>
      <c r="AD313">
        <f t="shared" si="281"/>
        <v>0</v>
      </c>
      <c r="AE313">
        <f t="shared" si="282"/>
        <v>0</v>
      </c>
      <c r="AF313">
        <f t="shared" si="283"/>
        <v>0</v>
      </c>
      <c r="AG313">
        <f t="shared" si="284"/>
        <v>0</v>
      </c>
      <c r="AH313">
        <f t="shared" si="285"/>
        <v>0</v>
      </c>
      <c r="AI313">
        <f t="shared" si="286"/>
        <v>0</v>
      </c>
      <c r="AJ313">
        <f t="shared" si="287"/>
        <v>0</v>
      </c>
      <c r="AK313">
        <f t="shared" si="288"/>
        <v>0</v>
      </c>
      <c r="AL313">
        <f t="shared" si="289"/>
        <v>0</v>
      </c>
      <c r="AM313">
        <f t="shared" si="290"/>
        <v>0</v>
      </c>
      <c r="AN313">
        <f t="shared" si="291"/>
        <v>0</v>
      </c>
      <c r="AO313">
        <f t="shared" si="292"/>
        <v>0</v>
      </c>
      <c r="AP313">
        <f t="shared" si="293"/>
        <v>0</v>
      </c>
      <c r="AQ313">
        <f t="shared" si="294"/>
        <v>0</v>
      </c>
      <c r="AR313">
        <f t="shared" si="295"/>
        <v>0</v>
      </c>
      <c r="AS313">
        <f t="shared" si="296"/>
        <v>0</v>
      </c>
      <c r="AT313">
        <f t="shared" si="297"/>
        <v>0</v>
      </c>
      <c r="AU313">
        <f t="shared" si="298"/>
        <v>0</v>
      </c>
    </row>
    <row r="314" spans="1:51" ht="22.9" customHeight="1">
      <c r="A314" s="6" t="s">
        <v>225</v>
      </c>
      <c r="B314" s="6" t="s">
        <v>229</v>
      </c>
      <c r="C314" s="7" t="s">
        <v>14</v>
      </c>
      <c r="D314" s="8">
        <v>27.99</v>
      </c>
      <c r="E314" s="8"/>
      <c r="F314" s="8">
        <f t="shared" si="265"/>
        <v>0</v>
      </c>
      <c r="G314" s="8"/>
      <c r="H314" s="8">
        <f t="shared" si="266"/>
        <v>0</v>
      </c>
      <c r="I314" s="8"/>
      <c r="J314" s="8">
        <f t="shared" si="267"/>
        <v>0</v>
      </c>
      <c r="K314" s="8">
        <f t="shared" si="268"/>
        <v>0</v>
      </c>
      <c r="L314" s="8">
        <f t="shared" si="268"/>
        <v>0</v>
      </c>
      <c r="M314" s="15"/>
      <c r="O314" t="str">
        <f>""</f>
        <v/>
      </c>
      <c r="P314" s="1" t="s">
        <v>86</v>
      </c>
      <c r="Q314">
        <v>1</v>
      </c>
      <c r="R314">
        <f t="shared" si="269"/>
        <v>0</v>
      </c>
      <c r="S314">
        <f t="shared" si="270"/>
        <v>0</v>
      </c>
      <c r="T314">
        <f t="shared" si="271"/>
        <v>0</v>
      </c>
      <c r="U314">
        <f t="shared" si="272"/>
        <v>0</v>
      </c>
      <c r="V314">
        <f t="shared" si="273"/>
        <v>0</v>
      </c>
      <c r="W314">
        <f t="shared" si="274"/>
        <v>0</v>
      </c>
      <c r="X314">
        <f t="shared" si="275"/>
        <v>0</v>
      </c>
      <c r="Y314">
        <f t="shared" si="276"/>
        <v>0</v>
      </c>
      <c r="Z314">
        <f t="shared" si="277"/>
        <v>0</v>
      </c>
      <c r="AA314">
        <f t="shared" si="278"/>
        <v>0</v>
      </c>
      <c r="AB314">
        <f t="shared" si="279"/>
        <v>0</v>
      </c>
      <c r="AC314">
        <f t="shared" si="280"/>
        <v>0</v>
      </c>
      <c r="AD314">
        <f t="shared" si="281"/>
        <v>0</v>
      </c>
      <c r="AE314">
        <f t="shared" si="282"/>
        <v>0</v>
      </c>
      <c r="AF314">
        <f t="shared" si="283"/>
        <v>0</v>
      </c>
      <c r="AG314">
        <f t="shared" si="284"/>
        <v>0</v>
      </c>
      <c r="AH314">
        <f t="shared" si="285"/>
        <v>0</v>
      </c>
      <c r="AI314">
        <f t="shared" si="286"/>
        <v>0</v>
      </c>
      <c r="AJ314">
        <f t="shared" si="287"/>
        <v>0</v>
      </c>
      <c r="AK314">
        <f t="shared" si="288"/>
        <v>0</v>
      </c>
      <c r="AL314">
        <f t="shared" si="289"/>
        <v>0</v>
      </c>
      <c r="AM314">
        <f t="shared" si="290"/>
        <v>0</v>
      </c>
      <c r="AN314">
        <f t="shared" si="291"/>
        <v>0</v>
      </c>
      <c r="AO314">
        <f t="shared" si="292"/>
        <v>0</v>
      </c>
      <c r="AP314">
        <f t="shared" si="293"/>
        <v>0</v>
      </c>
      <c r="AQ314">
        <f t="shared" si="294"/>
        <v>0</v>
      </c>
      <c r="AR314">
        <f t="shared" si="295"/>
        <v>0</v>
      </c>
      <c r="AS314">
        <f t="shared" si="296"/>
        <v>0</v>
      </c>
      <c r="AT314">
        <f t="shared" si="297"/>
        <v>0</v>
      </c>
      <c r="AU314">
        <f t="shared" si="298"/>
        <v>0</v>
      </c>
      <c r="AY314" s="1" t="s">
        <v>10</v>
      </c>
    </row>
    <row r="315" spans="1:51" ht="22.9" customHeight="1">
      <c r="A315" s="6" t="s">
        <v>156</v>
      </c>
      <c r="B315" s="6" t="s">
        <v>230</v>
      </c>
      <c r="C315" s="7" t="s">
        <v>14</v>
      </c>
      <c r="D315" s="8">
        <v>100.99</v>
      </c>
      <c r="E315" s="8"/>
      <c r="F315" s="8">
        <f t="shared" si="265"/>
        <v>0</v>
      </c>
      <c r="G315" s="8"/>
      <c r="H315" s="8">
        <f t="shared" si="266"/>
        <v>0</v>
      </c>
      <c r="I315" s="8"/>
      <c r="J315" s="8">
        <f t="shared" si="267"/>
        <v>0</v>
      </c>
      <c r="K315" s="8">
        <f t="shared" si="268"/>
        <v>0</v>
      </c>
      <c r="L315" s="8">
        <f t="shared" si="268"/>
        <v>0</v>
      </c>
      <c r="M315" s="15"/>
      <c r="O315" t="str">
        <f>""</f>
        <v/>
      </c>
      <c r="P315" s="1" t="s">
        <v>86</v>
      </c>
      <c r="Q315">
        <v>1</v>
      </c>
      <c r="R315">
        <f t="shared" si="269"/>
        <v>0</v>
      </c>
      <c r="S315">
        <f t="shared" si="270"/>
        <v>0</v>
      </c>
      <c r="T315">
        <f t="shared" si="271"/>
        <v>0</v>
      </c>
      <c r="U315">
        <f t="shared" si="272"/>
        <v>0</v>
      </c>
      <c r="V315">
        <f t="shared" si="273"/>
        <v>0</v>
      </c>
      <c r="W315">
        <f t="shared" si="274"/>
        <v>0</v>
      </c>
      <c r="X315">
        <f t="shared" si="275"/>
        <v>0</v>
      </c>
      <c r="Y315">
        <f t="shared" si="276"/>
        <v>0</v>
      </c>
      <c r="Z315">
        <f t="shared" si="277"/>
        <v>0</v>
      </c>
      <c r="AA315">
        <f t="shared" si="278"/>
        <v>0</v>
      </c>
      <c r="AB315">
        <f t="shared" si="279"/>
        <v>0</v>
      </c>
      <c r="AC315">
        <f t="shared" si="280"/>
        <v>0</v>
      </c>
      <c r="AD315">
        <f t="shared" si="281"/>
        <v>0</v>
      </c>
      <c r="AE315">
        <f t="shared" si="282"/>
        <v>0</v>
      </c>
      <c r="AF315">
        <f t="shared" si="283"/>
        <v>0</v>
      </c>
      <c r="AG315">
        <f t="shared" si="284"/>
        <v>0</v>
      </c>
      <c r="AH315">
        <f t="shared" si="285"/>
        <v>0</v>
      </c>
      <c r="AI315">
        <f t="shared" si="286"/>
        <v>0</v>
      </c>
      <c r="AJ315">
        <f t="shared" si="287"/>
        <v>0</v>
      </c>
      <c r="AK315">
        <f t="shared" si="288"/>
        <v>0</v>
      </c>
      <c r="AL315">
        <f t="shared" si="289"/>
        <v>0</v>
      </c>
      <c r="AM315">
        <f t="shared" si="290"/>
        <v>0</v>
      </c>
      <c r="AN315">
        <f t="shared" si="291"/>
        <v>0</v>
      </c>
      <c r="AO315">
        <f t="shared" si="292"/>
        <v>0</v>
      </c>
      <c r="AP315">
        <f t="shared" si="293"/>
        <v>0</v>
      </c>
      <c r="AQ315">
        <f t="shared" si="294"/>
        <v>0</v>
      </c>
      <c r="AR315">
        <f t="shared" si="295"/>
        <v>0</v>
      </c>
      <c r="AS315">
        <f t="shared" si="296"/>
        <v>0</v>
      </c>
      <c r="AT315">
        <f t="shared" si="297"/>
        <v>0</v>
      </c>
      <c r="AU315">
        <f t="shared" si="298"/>
        <v>0</v>
      </c>
      <c r="AY315" s="1" t="s">
        <v>10</v>
      </c>
    </row>
    <row r="316" spans="1:51" ht="22.9" customHeight="1">
      <c r="A316" s="6" t="s">
        <v>156</v>
      </c>
      <c r="B316" s="6" t="s">
        <v>231</v>
      </c>
      <c r="C316" s="7" t="s">
        <v>14</v>
      </c>
      <c r="D316" s="8">
        <v>84.55</v>
      </c>
      <c r="E316" s="8"/>
      <c r="F316" s="8">
        <f t="shared" si="265"/>
        <v>0</v>
      </c>
      <c r="G316" s="8"/>
      <c r="H316" s="8">
        <f t="shared" si="266"/>
        <v>0</v>
      </c>
      <c r="I316" s="8"/>
      <c r="J316" s="8">
        <f t="shared" si="267"/>
        <v>0</v>
      </c>
      <c r="K316" s="8">
        <f t="shared" si="268"/>
        <v>0</v>
      </c>
      <c r="L316" s="8">
        <f t="shared" si="268"/>
        <v>0</v>
      </c>
      <c r="M316" s="15"/>
      <c r="O316" t="str">
        <f>""</f>
        <v/>
      </c>
      <c r="P316" s="1" t="s">
        <v>86</v>
      </c>
      <c r="Q316">
        <v>1</v>
      </c>
      <c r="R316">
        <f t="shared" si="269"/>
        <v>0</v>
      </c>
      <c r="S316">
        <f t="shared" si="270"/>
        <v>0</v>
      </c>
      <c r="T316">
        <f t="shared" si="271"/>
        <v>0</v>
      </c>
      <c r="U316">
        <f t="shared" si="272"/>
        <v>0</v>
      </c>
      <c r="V316">
        <f t="shared" si="273"/>
        <v>0</v>
      </c>
      <c r="W316">
        <f t="shared" si="274"/>
        <v>0</v>
      </c>
      <c r="X316">
        <f t="shared" si="275"/>
        <v>0</v>
      </c>
      <c r="Y316">
        <f t="shared" si="276"/>
        <v>0</v>
      </c>
      <c r="Z316">
        <f t="shared" si="277"/>
        <v>0</v>
      </c>
      <c r="AA316">
        <f t="shared" si="278"/>
        <v>0</v>
      </c>
      <c r="AB316">
        <f t="shared" si="279"/>
        <v>0</v>
      </c>
      <c r="AC316">
        <f t="shared" si="280"/>
        <v>0</v>
      </c>
      <c r="AD316">
        <f t="shared" si="281"/>
        <v>0</v>
      </c>
      <c r="AE316">
        <f t="shared" si="282"/>
        <v>0</v>
      </c>
      <c r="AF316">
        <f t="shared" si="283"/>
        <v>0</v>
      </c>
      <c r="AG316">
        <f t="shared" si="284"/>
        <v>0</v>
      </c>
      <c r="AH316">
        <f t="shared" si="285"/>
        <v>0</v>
      </c>
      <c r="AI316">
        <f t="shared" si="286"/>
        <v>0</v>
      </c>
      <c r="AJ316">
        <f t="shared" si="287"/>
        <v>0</v>
      </c>
      <c r="AK316">
        <f t="shared" si="288"/>
        <v>0</v>
      </c>
      <c r="AL316">
        <f t="shared" si="289"/>
        <v>0</v>
      </c>
      <c r="AM316">
        <f t="shared" si="290"/>
        <v>0</v>
      </c>
      <c r="AN316">
        <f t="shared" si="291"/>
        <v>0</v>
      </c>
      <c r="AO316">
        <f t="shared" si="292"/>
        <v>0</v>
      </c>
      <c r="AP316">
        <f t="shared" si="293"/>
        <v>0</v>
      </c>
      <c r="AQ316">
        <f t="shared" si="294"/>
        <v>0</v>
      </c>
      <c r="AR316">
        <f t="shared" si="295"/>
        <v>0</v>
      </c>
      <c r="AS316">
        <f t="shared" si="296"/>
        <v>0</v>
      </c>
      <c r="AT316">
        <f t="shared" si="297"/>
        <v>0</v>
      </c>
      <c r="AU316">
        <f t="shared" si="298"/>
        <v>0</v>
      </c>
      <c r="AY316" s="1" t="s">
        <v>10</v>
      </c>
    </row>
    <row r="317" spans="1:51" ht="22.9" customHeight="1">
      <c r="A317" s="9"/>
      <c r="B317" s="9"/>
      <c r="C317" s="14"/>
      <c r="D317" s="8"/>
      <c r="E317" s="8"/>
      <c r="F317" s="8"/>
      <c r="G317" s="8"/>
      <c r="H317" s="8"/>
      <c r="I317" s="8"/>
      <c r="J317" s="8"/>
      <c r="K317" s="8"/>
      <c r="L317" s="8"/>
      <c r="M317" s="8"/>
    </row>
    <row r="318" spans="1:51" ht="22.9" customHeight="1">
      <c r="A318" s="9"/>
      <c r="B318" s="9"/>
      <c r="C318" s="14"/>
      <c r="D318" s="8"/>
      <c r="E318" s="8"/>
      <c r="F318" s="8"/>
      <c r="G318" s="8"/>
      <c r="H318" s="8"/>
      <c r="I318" s="8"/>
      <c r="J318" s="8"/>
      <c r="K318" s="8"/>
      <c r="L318" s="8"/>
      <c r="M318" s="8"/>
    </row>
    <row r="319" spans="1:51" ht="22.9" customHeight="1">
      <c r="A319" s="9"/>
      <c r="B319" s="9"/>
      <c r="C319" s="14"/>
      <c r="D319" s="8"/>
      <c r="E319" s="8"/>
      <c r="F319" s="8"/>
      <c r="G319" s="8"/>
      <c r="H319" s="8"/>
      <c r="I319" s="8"/>
      <c r="J319" s="8"/>
      <c r="K319" s="8"/>
      <c r="L319" s="8"/>
      <c r="M319" s="8"/>
    </row>
    <row r="320" spans="1:51" ht="22.9" customHeight="1">
      <c r="A320" s="9"/>
      <c r="B320" s="9"/>
      <c r="C320" s="14"/>
      <c r="D320" s="8"/>
      <c r="E320" s="8"/>
      <c r="F320" s="8"/>
      <c r="G320" s="8"/>
      <c r="H320" s="8"/>
      <c r="I320" s="8"/>
      <c r="J320" s="8"/>
      <c r="K320" s="8"/>
      <c r="L320" s="8"/>
      <c r="M320" s="8"/>
    </row>
    <row r="321" spans="1:51" ht="22.9" customHeight="1">
      <c r="A321" s="9"/>
      <c r="B321" s="9"/>
      <c r="C321" s="14"/>
      <c r="D321" s="8"/>
      <c r="E321" s="8"/>
      <c r="F321" s="8"/>
      <c r="G321" s="8"/>
      <c r="H321" s="8"/>
      <c r="I321" s="8"/>
      <c r="J321" s="8"/>
      <c r="K321" s="8"/>
      <c r="L321" s="8"/>
      <c r="M321" s="8"/>
    </row>
    <row r="322" spans="1:51" ht="22.9" customHeight="1">
      <c r="A322" s="9"/>
      <c r="B322" s="9"/>
      <c r="C322" s="14"/>
      <c r="D322" s="8"/>
      <c r="E322" s="8"/>
      <c r="F322" s="8"/>
      <c r="G322" s="8"/>
      <c r="H322" s="8"/>
      <c r="I322" s="8"/>
      <c r="J322" s="8"/>
      <c r="K322" s="8"/>
      <c r="L322" s="8"/>
      <c r="M322" s="8"/>
    </row>
    <row r="323" spans="1:51" ht="22.9" customHeight="1">
      <c r="A323" s="9"/>
      <c r="B323" s="9"/>
      <c r="C323" s="14"/>
      <c r="D323" s="8"/>
      <c r="E323" s="8"/>
      <c r="F323" s="8"/>
      <c r="G323" s="8"/>
      <c r="H323" s="8"/>
      <c r="I323" s="8"/>
      <c r="J323" s="8"/>
      <c r="K323" s="8"/>
      <c r="L323" s="8"/>
      <c r="M323" s="8"/>
    </row>
    <row r="324" spans="1:51" ht="22.9" customHeight="1">
      <c r="A324" s="10" t="s">
        <v>87</v>
      </c>
      <c r="B324" s="11"/>
      <c r="C324" s="12"/>
      <c r="D324" s="13"/>
      <c r="E324" s="13"/>
      <c r="F324" s="13">
        <f>ROUNDDOWN(SUMIF(Q310:Q323, "1", F310:F323), 0)</f>
        <v>0</v>
      </c>
      <c r="G324" s="13"/>
      <c r="H324" s="13">
        <f>ROUNDDOWN(SUMIF(Q310:Q323, "1", H310:H323), 0)</f>
        <v>0</v>
      </c>
      <c r="I324" s="13"/>
      <c r="J324" s="13">
        <f>ROUNDDOWN(SUMIF(Q310:Q323, "1", J310:J323), 0)</f>
        <v>0</v>
      </c>
      <c r="K324" s="13"/>
      <c r="L324" s="13">
        <f>F324+H324+J324</f>
        <v>0</v>
      </c>
      <c r="M324" s="13"/>
      <c r="R324">
        <f t="shared" ref="R324:AY324" si="299">ROUNDDOWN(SUM(R310:R316), 0)</f>
        <v>0</v>
      </c>
      <c r="S324">
        <f t="shared" si="299"/>
        <v>0</v>
      </c>
      <c r="T324">
        <f t="shared" si="299"/>
        <v>0</v>
      </c>
      <c r="U324">
        <f t="shared" si="299"/>
        <v>0</v>
      </c>
      <c r="V324">
        <f t="shared" si="299"/>
        <v>0</v>
      </c>
      <c r="W324">
        <f t="shared" si="299"/>
        <v>0</v>
      </c>
      <c r="X324">
        <f t="shared" si="299"/>
        <v>0</v>
      </c>
      <c r="Y324">
        <f t="shared" si="299"/>
        <v>0</v>
      </c>
      <c r="Z324">
        <f t="shared" si="299"/>
        <v>0</v>
      </c>
      <c r="AA324">
        <f t="shared" si="299"/>
        <v>0</v>
      </c>
      <c r="AB324">
        <f t="shared" si="299"/>
        <v>0</v>
      </c>
      <c r="AC324">
        <f t="shared" si="299"/>
        <v>0</v>
      </c>
      <c r="AD324">
        <f t="shared" si="299"/>
        <v>0</v>
      </c>
      <c r="AE324">
        <f t="shared" si="299"/>
        <v>0</v>
      </c>
      <c r="AF324">
        <f t="shared" si="299"/>
        <v>0</v>
      </c>
      <c r="AG324">
        <f t="shared" si="299"/>
        <v>0</v>
      </c>
      <c r="AH324">
        <f t="shared" si="299"/>
        <v>0</v>
      </c>
      <c r="AI324">
        <f t="shared" si="299"/>
        <v>0</v>
      </c>
      <c r="AJ324">
        <f t="shared" si="299"/>
        <v>0</v>
      </c>
      <c r="AK324">
        <f t="shared" si="299"/>
        <v>0</v>
      </c>
      <c r="AL324">
        <f t="shared" si="299"/>
        <v>0</v>
      </c>
      <c r="AM324">
        <f t="shared" si="299"/>
        <v>0</v>
      </c>
      <c r="AN324">
        <f t="shared" si="299"/>
        <v>0</v>
      </c>
      <c r="AO324">
        <f t="shared" si="299"/>
        <v>0</v>
      </c>
      <c r="AP324">
        <f t="shared" si="299"/>
        <v>0</v>
      </c>
      <c r="AQ324">
        <f t="shared" si="299"/>
        <v>0</v>
      </c>
      <c r="AR324">
        <f t="shared" si="299"/>
        <v>0</v>
      </c>
      <c r="AS324">
        <f t="shared" si="299"/>
        <v>0</v>
      </c>
      <c r="AT324">
        <f t="shared" si="299"/>
        <v>0</v>
      </c>
      <c r="AU324">
        <f t="shared" si="299"/>
        <v>0</v>
      </c>
      <c r="AV324">
        <f t="shared" si="299"/>
        <v>0</v>
      </c>
      <c r="AW324">
        <f t="shared" si="299"/>
        <v>0</v>
      </c>
      <c r="AX324">
        <f t="shared" si="299"/>
        <v>0</v>
      </c>
      <c r="AY324">
        <f t="shared" si="299"/>
        <v>0</v>
      </c>
    </row>
    <row r="325" spans="1:51" ht="22.9" customHeight="1">
      <c r="A325" s="106" t="s">
        <v>310</v>
      </c>
      <c r="B325" s="107"/>
      <c r="C325" s="107"/>
      <c r="D325" s="107"/>
      <c r="E325" s="107"/>
      <c r="F325" s="107"/>
      <c r="G325" s="107"/>
      <c r="H325" s="107"/>
      <c r="I325" s="107"/>
      <c r="J325" s="107"/>
      <c r="K325" s="107"/>
      <c r="L325" s="107"/>
      <c r="M325" s="107"/>
    </row>
    <row r="326" spans="1:51" ht="22.9" customHeight="1">
      <c r="A326" s="6" t="s">
        <v>12</v>
      </c>
      <c r="B326" s="6" t="s">
        <v>15</v>
      </c>
      <c r="C326" s="7" t="s">
        <v>14</v>
      </c>
      <c r="D326" s="8">
        <v>59.3</v>
      </c>
      <c r="E326" s="8"/>
      <c r="F326" s="8">
        <f t="shared" ref="F326:F337" si="300">ROUNDDOWN(D326*E326, 0)</f>
        <v>0</v>
      </c>
      <c r="G326" s="8"/>
      <c r="H326" s="8">
        <f t="shared" ref="H326:H337" si="301">ROUNDDOWN(D326*G326, 0)</f>
        <v>0</v>
      </c>
      <c r="I326" s="8"/>
      <c r="J326" s="8">
        <f t="shared" ref="J326:J337" si="302">ROUNDDOWN(D326*I326, 0)</f>
        <v>0</v>
      </c>
      <c r="K326" s="8">
        <f t="shared" ref="K326:K337" si="303">E326+G326+I326</f>
        <v>0</v>
      </c>
      <c r="L326" s="8">
        <f t="shared" ref="L326:L337" si="304">F326+H326+J326</f>
        <v>0</v>
      </c>
      <c r="M326" s="8"/>
      <c r="O326" t="str">
        <f>"01"</f>
        <v>01</v>
      </c>
      <c r="P326" s="1" t="s">
        <v>86</v>
      </c>
      <c r="Q326">
        <v>1</v>
      </c>
      <c r="R326">
        <f t="shared" ref="R326:R337" si="305">IF(P326="기계경비", J326, 0)</f>
        <v>0</v>
      </c>
      <c r="S326">
        <f t="shared" ref="S326:S337" si="306">IF(P326="운반비", L326, 0)</f>
        <v>0</v>
      </c>
      <c r="T326">
        <f t="shared" ref="T326:T337" si="307">IF(P326="작업부산물", F326, 0)</f>
        <v>0</v>
      </c>
      <c r="U326">
        <f t="shared" ref="U326:U337" si="308">IF(P326="관급", F326, 0)</f>
        <v>0</v>
      </c>
      <c r="V326">
        <f t="shared" ref="V326:V337" si="309">IF(P326="외주비", J326, 0)</f>
        <v>0</v>
      </c>
      <c r="W326">
        <f t="shared" ref="W326:W337" si="310">IF(P326="장비비", J326, 0)</f>
        <v>0</v>
      </c>
      <c r="X326">
        <f t="shared" ref="X326:X337" si="311">IF(P326="폐기물처리비", L326, 0)</f>
        <v>0</v>
      </c>
      <c r="Y326">
        <f t="shared" ref="Y326:Y337" si="312">IF(P326="가설비", J326, 0)</f>
        <v>0</v>
      </c>
      <c r="Z326">
        <f t="shared" ref="Z326:Z337" si="313">IF(P326="잡비제외분", F326, 0)</f>
        <v>0</v>
      </c>
      <c r="AA326">
        <f t="shared" ref="AA326:AA337" si="314">IF(P326="사급자재대", L326, 0)</f>
        <v>0</v>
      </c>
      <c r="AB326">
        <f t="shared" ref="AB326:AB337" si="315">IF(P326="관급자재대", L326, 0)</f>
        <v>0</v>
      </c>
      <c r="AC326">
        <f t="shared" ref="AC326:AC337" si="316">IF(P326="사용자항목1", L326, 0)</f>
        <v>0</v>
      </c>
      <c r="AD326">
        <f t="shared" ref="AD326:AD337" si="317">IF(P326="사용자항목2", L326, 0)</f>
        <v>0</v>
      </c>
      <c r="AE326">
        <f t="shared" ref="AE326:AE337" si="318">IF(P326="안전관리비", L326, 0)</f>
        <v>0</v>
      </c>
      <c r="AF326">
        <f t="shared" ref="AF326:AF337" si="319">IF(P326="품질관리비", L326, 0)</f>
        <v>0</v>
      </c>
      <c r="AG326">
        <f t="shared" ref="AG326:AG337" si="320">IF(P326="작업부산물(철거해체)", L326, 0)</f>
        <v>0</v>
      </c>
      <c r="AH326">
        <f t="shared" ref="AH326:AH337" si="321">IF(P326="재해예방기술지도비", L326, 0)</f>
        <v>0</v>
      </c>
      <c r="AI326">
        <f t="shared" ref="AI326:AI337" si="322">IF(P326="사용자항목7", L326, 0)</f>
        <v>0</v>
      </c>
      <c r="AJ326">
        <f t="shared" ref="AJ326:AJ337" si="323">IF(P326="석면분담금", L326, 0)</f>
        <v>0</v>
      </c>
      <c r="AK326">
        <f t="shared" ref="AK326:AK337" si="324">IF(P326="임금채권분담금", L326, 0)</f>
        <v>0</v>
      </c>
      <c r="AL326">
        <f t="shared" ref="AL326:AL337" si="325">IF(P326="사용자항목10", L326, 0)</f>
        <v>0</v>
      </c>
      <c r="AM326">
        <f t="shared" ref="AM326:AM337" si="326">IF(P326="사용자항목11", L326, 0)</f>
        <v>0</v>
      </c>
      <c r="AN326">
        <f t="shared" ref="AN326:AN337" si="327">IF(P326="사용자항목12", L326, 0)</f>
        <v>0</v>
      </c>
      <c r="AO326">
        <f t="shared" ref="AO326:AO337" si="328">IF(P326="사용자항목13", L326, 0)</f>
        <v>0</v>
      </c>
      <c r="AP326">
        <f t="shared" ref="AP326:AP337" si="329">IF(P326="사용자항목14", L326, 0)</f>
        <v>0</v>
      </c>
      <c r="AQ326">
        <f t="shared" ref="AQ326:AQ337" si="330">IF(P326="사용자항목15", L326, 0)</f>
        <v>0</v>
      </c>
      <c r="AR326">
        <f t="shared" ref="AR326:AR337" si="331">IF(P326="사용자항목16", L326, 0)</f>
        <v>0</v>
      </c>
      <c r="AS326">
        <f t="shared" ref="AS326:AS337" si="332">IF(P326="사용자항목17", L326, 0)</f>
        <v>0</v>
      </c>
      <c r="AT326">
        <f t="shared" ref="AT326:AT337" si="333">IF(P326="사용자항목18", L326, 0)</f>
        <v>0</v>
      </c>
      <c r="AU326">
        <f t="shared" ref="AU326:AU337" si="334">IF(P326="사용자항목19", L326, 0)</f>
        <v>0</v>
      </c>
      <c r="AY326" s="1" t="s">
        <v>10</v>
      </c>
    </row>
    <row r="327" spans="1:51" ht="22.9" customHeight="1">
      <c r="A327" s="6" t="s">
        <v>36</v>
      </c>
      <c r="B327" s="6" t="s">
        <v>37</v>
      </c>
      <c r="C327" s="7" t="s">
        <v>17</v>
      </c>
      <c r="D327" s="8">
        <v>2</v>
      </c>
      <c r="E327" s="8"/>
      <c r="F327" s="8">
        <f t="shared" si="300"/>
        <v>0</v>
      </c>
      <c r="G327" s="8"/>
      <c r="H327" s="8">
        <f t="shared" si="301"/>
        <v>0</v>
      </c>
      <c r="I327" s="8"/>
      <c r="J327" s="8">
        <f t="shared" si="302"/>
        <v>0</v>
      </c>
      <c r="K327" s="8">
        <f t="shared" si="303"/>
        <v>0</v>
      </c>
      <c r="L327" s="8">
        <f t="shared" si="304"/>
        <v>0</v>
      </c>
      <c r="M327" s="15"/>
      <c r="O327" t="str">
        <f>"01"</f>
        <v>01</v>
      </c>
      <c r="P327" s="1" t="s">
        <v>86</v>
      </c>
      <c r="Q327">
        <v>1</v>
      </c>
      <c r="R327">
        <f t="shared" si="305"/>
        <v>0</v>
      </c>
      <c r="S327">
        <f t="shared" si="306"/>
        <v>0</v>
      </c>
      <c r="T327">
        <f t="shared" si="307"/>
        <v>0</v>
      </c>
      <c r="U327">
        <f t="shared" si="308"/>
        <v>0</v>
      </c>
      <c r="V327">
        <f t="shared" si="309"/>
        <v>0</v>
      </c>
      <c r="W327">
        <f t="shared" si="310"/>
        <v>0</v>
      </c>
      <c r="X327">
        <f t="shared" si="311"/>
        <v>0</v>
      </c>
      <c r="Y327">
        <f t="shared" si="312"/>
        <v>0</v>
      </c>
      <c r="Z327">
        <f t="shared" si="313"/>
        <v>0</v>
      </c>
      <c r="AA327">
        <f t="shared" si="314"/>
        <v>0</v>
      </c>
      <c r="AB327">
        <f t="shared" si="315"/>
        <v>0</v>
      </c>
      <c r="AC327">
        <f t="shared" si="316"/>
        <v>0</v>
      </c>
      <c r="AD327">
        <f t="shared" si="317"/>
        <v>0</v>
      </c>
      <c r="AE327">
        <f t="shared" si="318"/>
        <v>0</v>
      </c>
      <c r="AF327">
        <f t="shared" si="319"/>
        <v>0</v>
      </c>
      <c r="AG327">
        <f t="shared" si="320"/>
        <v>0</v>
      </c>
      <c r="AH327">
        <f t="shared" si="321"/>
        <v>0</v>
      </c>
      <c r="AI327">
        <f t="shared" si="322"/>
        <v>0</v>
      </c>
      <c r="AJ327">
        <f t="shared" si="323"/>
        <v>0</v>
      </c>
      <c r="AK327">
        <f t="shared" si="324"/>
        <v>0</v>
      </c>
      <c r="AL327">
        <f t="shared" si="325"/>
        <v>0</v>
      </c>
      <c r="AM327">
        <f t="shared" si="326"/>
        <v>0</v>
      </c>
      <c r="AN327">
        <f t="shared" si="327"/>
        <v>0</v>
      </c>
      <c r="AO327">
        <f t="shared" si="328"/>
        <v>0</v>
      </c>
      <c r="AP327">
        <f t="shared" si="329"/>
        <v>0</v>
      </c>
      <c r="AQ327">
        <f t="shared" si="330"/>
        <v>0</v>
      </c>
      <c r="AR327">
        <f t="shared" si="331"/>
        <v>0</v>
      </c>
      <c r="AS327">
        <f t="shared" si="332"/>
        <v>0</v>
      </c>
      <c r="AT327">
        <f t="shared" si="333"/>
        <v>0</v>
      </c>
      <c r="AU327">
        <f t="shared" si="334"/>
        <v>0</v>
      </c>
      <c r="AY327" s="1" t="s">
        <v>10</v>
      </c>
    </row>
    <row r="328" spans="1:51" ht="22.9" customHeight="1">
      <c r="A328" s="6" t="s">
        <v>40</v>
      </c>
      <c r="B328" s="6" t="s">
        <v>42</v>
      </c>
      <c r="C328" s="7" t="s">
        <v>9</v>
      </c>
      <c r="D328" s="8">
        <v>39.29</v>
      </c>
      <c r="E328" s="8"/>
      <c r="F328" s="8">
        <f t="shared" si="300"/>
        <v>0</v>
      </c>
      <c r="G328" s="8"/>
      <c r="H328" s="8">
        <f t="shared" si="301"/>
        <v>0</v>
      </c>
      <c r="I328" s="8"/>
      <c r="J328" s="8">
        <f t="shared" si="302"/>
        <v>0</v>
      </c>
      <c r="K328" s="8">
        <f t="shared" si="303"/>
        <v>0</v>
      </c>
      <c r="L328" s="8">
        <f t="shared" si="304"/>
        <v>0</v>
      </c>
      <c r="M328" s="15"/>
      <c r="O328" t="str">
        <f>"01"</f>
        <v>01</v>
      </c>
      <c r="P328" s="1" t="s">
        <v>86</v>
      </c>
      <c r="Q328">
        <v>1</v>
      </c>
      <c r="R328">
        <f t="shared" si="305"/>
        <v>0</v>
      </c>
      <c r="S328">
        <f t="shared" si="306"/>
        <v>0</v>
      </c>
      <c r="T328">
        <f t="shared" si="307"/>
        <v>0</v>
      </c>
      <c r="U328">
        <f t="shared" si="308"/>
        <v>0</v>
      </c>
      <c r="V328">
        <f t="shared" si="309"/>
        <v>0</v>
      </c>
      <c r="W328">
        <f t="shared" si="310"/>
        <v>0</v>
      </c>
      <c r="X328">
        <f t="shared" si="311"/>
        <v>0</v>
      </c>
      <c r="Y328">
        <f t="shared" si="312"/>
        <v>0</v>
      </c>
      <c r="Z328">
        <f t="shared" si="313"/>
        <v>0</v>
      </c>
      <c r="AA328">
        <f t="shared" si="314"/>
        <v>0</v>
      </c>
      <c r="AB328">
        <f t="shared" si="315"/>
        <v>0</v>
      </c>
      <c r="AC328">
        <f t="shared" si="316"/>
        <v>0</v>
      </c>
      <c r="AD328">
        <f t="shared" si="317"/>
        <v>0</v>
      </c>
      <c r="AE328">
        <f t="shared" si="318"/>
        <v>0</v>
      </c>
      <c r="AF328">
        <f t="shared" si="319"/>
        <v>0</v>
      </c>
      <c r="AG328">
        <f t="shared" si="320"/>
        <v>0</v>
      </c>
      <c r="AH328">
        <f t="shared" si="321"/>
        <v>0</v>
      </c>
      <c r="AI328">
        <f t="shared" si="322"/>
        <v>0</v>
      </c>
      <c r="AJ328">
        <f t="shared" si="323"/>
        <v>0</v>
      </c>
      <c r="AK328">
        <f t="shared" si="324"/>
        <v>0</v>
      </c>
      <c r="AL328">
        <f t="shared" si="325"/>
        <v>0</v>
      </c>
      <c r="AM328">
        <f t="shared" si="326"/>
        <v>0</v>
      </c>
      <c r="AN328">
        <f t="shared" si="327"/>
        <v>0</v>
      </c>
      <c r="AO328">
        <f t="shared" si="328"/>
        <v>0</v>
      </c>
      <c r="AP328">
        <f t="shared" si="329"/>
        <v>0</v>
      </c>
      <c r="AQ328">
        <f t="shared" si="330"/>
        <v>0</v>
      </c>
      <c r="AR328">
        <f t="shared" si="331"/>
        <v>0</v>
      </c>
      <c r="AS328">
        <f t="shared" si="332"/>
        <v>0</v>
      </c>
      <c r="AT328">
        <f t="shared" si="333"/>
        <v>0</v>
      </c>
      <c r="AU328">
        <f t="shared" si="334"/>
        <v>0</v>
      </c>
    </row>
    <row r="329" spans="1:51" ht="22.9" customHeight="1">
      <c r="A329" s="6" t="s">
        <v>232</v>
      </c>
      <c r="B329" s="6" t="s">
        <v>233</v>
      </c>
      <c r="C329" s="7" t="s">
        <v>14</v>
      </c>
      <c r="D329" s="8">
        <v>8.82</v>
      </c>
      <c r="E329" s="8"/>
      <c r="F329" s="8">
        <f t="shared" si="300"/>
        <v>0</v>
      </c>
      <c r="G329" s="8"/>
      <c r="H329" s="8">
        <f t="shared" si="301"/>
        <v>0</v>
      </c>
      <c r="I329" s="8"/>
      <c r="J329" s="8">
        <f t="shared" si="302"/>
        <v>0</v>
      </c>
      <c r="K329" s="8">
        <f t="shared" si="303"/>
        <v>0</v>
      </c>
      <c r="L329" s="8">
        <f t="shared" si="304"/>
        <v>0</v>
      </c>
      <c r="M329" s="15"/>
      <c r="O329" t="str">
        <f>""</f>
        <v/>
      </c>
      <c r="P329" s="1" t="s">
        <v>86</v>
      </c>
      <c r="Q329">
        <v>1</v>
      </c>
      <c r="R329">
        <f t="shared" si="305"/>
        <v>0</v>
      </c>
      <c r="S329">
        <f t="shared" si="306"/>
        <v>0</v>
      </c>
      <c r="T329">
        <f t="shared" si="307"/>
        <v>0</v>
      </c>
      <c r="U329">
        <f t="shared" si="308"/>
        <v>0</v>
      </c>
      <c r="V329">
        <f t="shared" si="309"/>
        <v>0</v>
      </c>
      <c r="W329">
        <f t="shared" si="310"/>
        <v>0</v>
      </c>
      <c r="X329">
        <f t="shared" si="311"/>
        <v>0</v>
      </c>
      <c r="Y329">
        <f t="shared" si="312"/>
        <v>0</v>
      </c>
      <c r="Z329">
        <f t="shared" si="313"/>
        <v>0</v>
      </c>
      <c r="AA329">
        <f t="shared" si="314"/>
        <v>0</v>
      </c>
      <c r="AB329">
        <f t="shared" si="315"/>
        <v>0</v>
      </c>
      <c r="AC329">
        <f t="shared" si="316"/>
        <v>0</v>
      </c>
      <c r="AD329">
        <f t="shared" si="317"/>
        <v>0</v>
      </c>
      <c r="AE329">
        <f t="shared" si="318"/>
        <v>0</v>
      </c>
      <c r="AF329">
        <f t="shared" si="319"/>
        <v>0</v>
      </c>
      <c r="AG329">
        <f t="shared" si="320"/>
        <v>0</v>
      </c>
      <c r="AH329">
        <f t="shared" si="321"/>
        <v>0</v>
      </c>
      <c r="AI329">
        <f t="shared" si="322"/>
        <v>0</v>
      </c>
      <c r="AJ329">
        <f t="shared" si="323"/>
        <v>0</v>
      </c>
      <c r="AK329">
        <f t="shared" si="324"/>
        <v>0</v>
      </c>
      <c r="AL329">
        <f t="shared" si="325"/>
        <v>0</v>
      </c>
      <c r="AM329">
        <f t="shared" si="326"/>
        <v>0</v>
      </c>
      <c r="AN329">
        <f t="shared" si="327"/>
        <v>0</v>
      </c>
      <c r="AO329">
        <f t="shared" si="328"/>
        <v>0</v>
      </c>
      <c r="AP329">
        <f t="shared" si="329"/>
        <v>0</v>
      </c>
      <c r="AQ329">
        <f t="shared" si="330"/>
        <v>0</v>
      </c>
      <c r="AR329">
        <f t="shared" si="331"/>
        <v>0</v>
      </c>
      <c r="AS329">
        <f t="shared" si="332"/>
        <v>0</v>
      </c>
      <c r="AT329">
        <f t="shared" si="333"/>
        <v>0</v>
      </c>
      <c r="AU329">
        <f t="shared" si="334"/>
        <v>0</v>
      </c>
      <c r="AY329" s="1" t="s">
        <v>10</v>
      </c>
    </row>
    <row r="330" spans="1:51" ht="22.9" customHeight="1">
      <c r="A330" s="6" t="s">
        <v>234</v>
      </c>
      <c r="B330" s="6" t="s">
        <v>235</v>
      </c>
      <c r="C330" s="7" t="s">
        <v>14</v>
      </c>
      <c r="D330" s="8">
        <v>5.88</v>
      </c>
      <c r="E330" s="8"/>
      <c r="F330" s="8">
        <f t="shared" si="300"/>
        <v>0</v>
      </c>
      <c r="G330" s="8"/>
      <c r="H330" s="8">
        <f t="shared" si="301"/>
        <v>0</v>
      </c>
      <c r="I330" s="8"/>
      <c r="J330" s="8">
        <f t="shared" si="302"/>
        <v>0</v>
      </c>
      <c r="K330" s="8">
        <f t="shared" si="303"/>
        <v>0</v>
      </c>
      <c r="L330" s="8">
        <f t="shared" si="304"/>
        <v>0</v>
      </c>
      <c r="M330" s="15"/>
      <c r="O330" t="str">
        <f>""</f>
        <v/>
      </c>
      <c r="P330" s="1" t="s">
        <v>86</v>
      </c>
      <c r="Q330">
        <v>1</v>
      </c>
      <c r="R330">
        <f t="shared" si="305"/>
        <v>0</v>
      </c>
      <c r="S330">
        <f t="shared" si="306"/>
        <v>0</v>
      </c>
      <c r="T330">
        <f t="shared" si="307"/>
        <v>0</v>
      </c>
      <c r="U330">
        <f t="shared" si="308"/>
        <v>0</v>
      </c>
      <c r="V330">
        <f t="shared" si="309"/>
        <v>0</v>
      </c>
      <c r="W330">
        <f t="shared" si="310"/>
        <v>0</v>
      </c>
      <c r="X330">
        <f t="shared" si="311"/>
        <v>0</v>
      </c>
      <c r="Y330">
        <f t="shared" si="312"/>
        <v>0</v>
      </c>
      <c r="Z330">
        <f t="shared" si="313"/>
        <v>0</v>
      </c>
      <c r="AA330">
        <f t="shared" si="314"/>
        <v>0</v>
      </c>
      <c r="AB330">
        <f t="shared" si="315"/>
        <v>0</v>
      </c>
      <c r="AC330">
        <f t="shared" si="316"/>
        <v>0</v>
      </c>
      <c r="AD330">
        <f t="shared" si="317"/>
        <v>0</v>
      </c>
      <c r="AE330">
        <f t="shared" si="318"/>
        <v>0</v>
      </c>
      <c r="AF330">
        <f t="shared" si="319"/>
        <v>0</v>
      </c>
      <c r="AG330">
        <f t="shared" si="320"/>
        <v>0</v>
      </c>
      <c r="AH330">
        <f t="shared" si="321"/>
        <v>0</v>
      </c>
      <c r="AI330">
        <f t="shared" si="322"/>
        <v>0</v>
      </c>
      <c r="AJ330">
        <f t="shared" si="323"/>
        <v>0</v>
      </c>
      <c r="AK330">
        <f t="shared" si="324"/>
        <v>0</v>
      </c>
      <c r="AL330">
        <f t="shared" si="325"/>
        <v>0</v>
      </c>
      <c r="AM330">
        <f t="shared" si="326"/>
        <v>0</v>
      </c>
      <c r="AN330">
        <f t="shared" si="327"/>
        <v>0</v>
      </c>
      <c r="AO330">
        <f t="shared" si="328"/>
        <v>0</v>
      </c>
      <c r="AP330">
        <f t="shared" si="329"/>
        <v>0</v>
      </c>
      <c r="AQ330">
        <f t="shared" si="330"/>
        <v>0</v>
      </c>
      <c r="AR330">
        <f t="shared" si="331"/>
        <v>0</v>
      </c>
      <c r="AS330">
        <f t="shared" si="332"/>
        <v>0</v>
      </c>
      <c r="AT330">
        <f t="shared" si="333"/>
        <v>0</v>
      </c>
      <c r="AU330">
        <f t="shared" si="334"/>
        <v>0</v>
      </c>
      <c r="AY330" s="1" t="s">
        <v>10</v>
      </c>
    </row>
    <row r="331" spans="1:51" ht="22.9" customHeight="1">
      <c r="A331" s="6" t="s">
        <v>236</v>
      </c>
      <c r="B331" s="6" t="s">
        <v>237</v>
      </c>
      <c r="C331" s="7" t="s">
        <v>14</v>
      </c>
      <c r="D331" s="8">
        <v>36.75</v>
      </c>
      <c r="E331" s="8"/>
      <c r="F331" s="8">
        <f t="shared" si="300"/>
        <v>0</v>
      </c>
      <c r="G331" s="8"/>
      <c r="H331" s="8">
        <f t="shared" si="301"/>
        <v>0</v>
      </c>
      <c r="I331" s="8"/>
      <c r="J331" s="8">
        <f t="shared" si="302"/>
        <v>0</v>
      </c>
      <c r="K331" s="8">
        <f t="shared" si="303"/>
        <v>0</v>
      </c>
      <c r="L331" s="8">
        <f t="shared" si="304"/>
        <v>0</v>
      </c>
      <c r="M331" s="15"/>
      <c r="O331" t="str">
        <f>""</f>
        <v/>
      </c>
      <c r="P331" s="1" t="s">
        <v>86</v>
      </c>
      <c r="Q331">
        <v>1</v>
      </c>
      <c r="R331">
        <f t="shared" si="305"/>
        <v>0</v>
      </c>
      <c r="S331">
        <f t="shared" si="306"/>
        <v>0</v>
      </c>
      <c r="T331">
        <f t="shared" si="307"/>
        <v>0</v>
      </c>
      <c r="U331">
        <f t="shared" si="308"/>
        <v>0</v>
      </c>
      <c r="V331">
        <f t="shared" si="309"/>
        <v>0</v>
      </c>
      <c r="W331">
        <f t="shared" si="310"/>
        <v>0</v>
      </c>
      <c r="X331">
        <f t="shared" si="311"/>
        <v>0</v>
      </c>
      <c r="Y331">
        <f t="shared" si="312"/>
        <v>0</v>
      </c>
      <c r="Z331">
        <f t="shared" si="313"/>
        <v>0</v>
      </c>
      <c r="AA331">
        <f t="shared" si="314"/>
        <v>0</v>
      </c>
      <c r="AB331">
        <f t="shared" si="315"/>
        <v>0</v>
      </c>
      <c r="AC331">
        <f t="shared" si="316"/>
        <v>0</v>
      </c>
      <c r="AD331">
        <f t="shared" si="317"/>
        <v>0</v>
      </c>
      <c r="AE331">
        <f t="shared" si="318"/>
        <v>0</v>
      </c>
      <c r="AF331">
        <f t="shared" si="319"/>
        <v>0</v>
      </c>
      <c r="AG331">
        <f t="shared" si="320"/>
        <v>0</v>
      </c>
      <c r="AH331">
        <f t="shared" si="321"/>
        <v>0</v>
      </c>
      <c r="AI331">
        <f t="shared" si="322"/>
        <v>0</v>
      </c>
      <c r="AJ331">
        <f t="shared" si="323"/>
        <v>0</v>
      </c>
      <c r="AK331">
        <f t="shared" si="324"/>
        <v>0</v>
      </c>
      <c r="AL331">
        <f t="shared" si="325"/>
        <v>0</v>
      </c>
      <c r="AM331">
        <f t="shared" si="326"/>
        <v>0</v>
      </c>
      <c r="AN331">
        <f t="shared" si="327"/>
        <v>0</v>
      </c>
      <c r="AO331">
        <f t="shared" si="328"/>
        <v>0</v>
      </c>
      <c r="AP331">
        <f t="shared" si="329"/>
        <v>0</v>
      </c>
      <c r="AQ331">
        <f t="shared" si="330"/>
        <v>0</v>
      </c>
      <c r="AR331">
        <f t="shared" si="331"/>
        <v>0</v>
      </c>
      <c r="AS331">
        <f t="shared" si="332"/>
        <v>0</v>
      </c>
      <c r="AT331">
        <f t="shared" si="333"/>
        <v>0</v>
      </c>
      <c r="AU331">
        <f t="shared" si="334"/>
        <v>0</v>
      </c>
    </row>
    <row r="332" spans="1:51" ht="22.9" customHeight="1">
      <c r="A332" s="6" t="s">
        <v>236</v>
      </c>
      <c r="B332" s="6" t="s">
        <v>238</v>
      </c>
      <c r="C332" s="7" t="s">
        <v>14</v>
      </c>
      <c r="D332" s="8">
        <v>59.3</v>
      </c>
      <c r="E332" s="8"/>
      <c r="F332" s="8">
        <f t="shared" si="300"/>
        <v>0</v>
      </c>
      <c r="G332" s="8"/>
      <c r="H332" s="8">
        <f t="shared" si="301"/>
        <v>0</v>
      </c>
      <c r="I332" s="8"/>
      <c r="J332" s="8">
        <f t="shared" si="302"/>
        <v>0</v>
      </c>
      <c r="K332" s="8">
        <f t="shared" si="303"/>
        <v>0</v>
      </c>
      <c r="L332" s="8">
        <f t="shared" si="304"/>
        <v>0</v>
      </c>
      <c r="M332" s="15"/>
      <c r="O332" t="str">
        <f>""</f>
        <v/>
      </c>
      <c r="P332" s="1" t="s">
        <v>86</v>
      </c>
      <c r="Q332">
        <v>1</v>
      </c>
      <c r="R332">
        <f t="shared" si="305"/>
        <v>0</v>
      </c>
      <c r="S332">
        <f t="shared" si="306"/>
        <v>0</v>
      </c>
      <c r="T332">
        <f t="shared" si="307"/>
        <v>0</v>
      </c>
      <c r="U332">
        <f t="shared" si="308"/>
        <v>0</v>
      </c>
      <c r="V332">
        <f t="shared" si="309"/>
        <v>0</v>
      </c>
      <c r="W332">
        <f t="shared" si="310"/>
        <v>0</v>
      </c>
      <c r="X332">
        <f t="shared" si="311"/>
        <v>0</v>
      </c>
      <c r="Y332">
        <f t="shared" si="312"/>
        <v>0</v>
      </c>
      <c r="Z332">
        <f t="shared" si="313"/>
        <v>0</v>
      </c>
      <c r="AA332">
        <f t="shared" si="314"/>
        <v>0</v>
      </c>
      <c r="AB332">
        <f t="shared" si="315"/>
        <v>0</v>
      </c>
      <c r="AC332">
        <f t="shared" si="316"/>
        <v>0</v>
      </c>
      <c r="AD332">
        <f t="shared" si="317"/>
        <v>0</v>
      </c>
      <c r="AE332">
        <f t="shared" si="318"/>
        <v>0</v>
      </c>
      <c r="AF332">
        <f t="shared" si="319"/>
        <v>0</v>
      </c>
      <c r="AG332">
        <f t="shared" si="320"/>
        <v>0</v>
      </c>
      <c r="AH332">
        <f t="shared" si="321"/>
        <v>0</v>
      </c>
      <c r="AI332">
        <f t="shared" si="322"/>
        <v>0</v>
      </c>
      <c r="AJ332">
        <f t="shared" si="323"/>
        <v>0</v>
      </c>
      <c r="AK332">
        <f t="shared" si="324"/>
        <v>0</v>
      </c>
      <c r="AL332">
        <f t="shared" si="325"/>
        <v>0</v>
      </c>
      <c r="AM332">
        <f t="shared" si="326"/>
        <v>0</v>
      </c>
      <c r="AN332">
        <f t="shared" si="327"/>
        <v>0</v>
      </c>
      <c r="AO332">
        <f t="shared" si="328"/>
        <v>0</v>
      </c>
      <c r="AP332">
        <f t="shared" si="329"/>
        <v>0</v>
      </c>
      <c r="AQ332">
        <f t="shared" si="330"/>
        <v>0</v>
      </c>
      <c r="AR332">
        <f t="shared" si="331"/>
        <v>0</v>
      </c>
      <c r="AS332">
        <f t="shared" si="332"/>
        <v>0</v>
      </c>
      <c r="AT332">
        <f t="shared" si="333"/>
        <v>0</v>
      </c>
      <c r="AU332">
        <f t="shared" si="334"/>
        <v>0</v>
      </c>
    </row>
    <row r="333" spans="1:51" ht="22.9" customHeight="1">
      <c r="A333" s="6" t="s">
        <v>239</v>
      </c>
      <c r="B333" s="6" t="s">
        <v>240</v>
      </c>
      <c r="C333" s="7" t="s">
        <v>88</v>
      </c>
      <c r="D333" s="8">
        <v>6</v>
      </c>
      <c r="E333" s="8"/>
      <c r="F333" s="8">
        <f t="shared" si="300"/>
        <v>0</v>
      </c>
      <c r="G333" s="8"/>
      <c r="H333" s="8">
        <f t="shared" si="301"/>
        <v>0</v>
      </c>
      <c r="I333" s="8"/>
      <c r="J333" s="8">
        <f t="shared" si="302"/>
        <v>0</v>
      </c>
      <c r="K333" s="8">
        <f t="shared" si="303"/>
        <v>0</v>
      </c>
      <c r="L333" s="8">
        <f t="shared" si="304"/>
        <v>0</v>
      </c>
      <c r="M333" s="15"/>
      <c r="O333" t="str">
        <f>""</f>
        <v/>
      </c>
      <c r="P333" s="1" t="s">
        <v>86</v>
      </c>
      <c r="Q333">
        <v>1</v>
      </c>
      <c r="R333">
        <f t="shared" si="305"/>
        <v>0</v>
      </c>
      <c r="S333">
        <f t="shared" si="306"/>
        <v>0</v>
      </c>
      <c r="T333">
        <f t="shared" si="307"/>
        <v>0</v>
      </c>
      <c r="U333">
        <f t="shared" si="308"/>
        <v>0</v>
      </c>
      <c r="V333">
        <f t="shared" si="309"/>
        <v>0</v>
      </c>
      <c r="W333">
        <f t="shared" si="310"/>
        <v>0</v>
      </c>
      <c r="X333">
        <f t="shared" si="311"/>
        <v>0</v>
      </c>
      <c r="Y333">
        <f t="shared" si="312"/>
        <v>0</v>
      </c>
      <c r="Z333">
        <f t="shared" si="313"/>
        <v>0</v>
      </c>
      <c r="AA333">
        <f t="shared" si="314"/>
        <v>0</v>
      </c>
      <c r="AB333">
        <f t="shared" si="315"/>
        <v>0</v>
      </c>
      <c r="AC333">
        <f t="shared" si="316"/>
        <v>0</v>
      </c>
      <c r="AD333">
        <f t="shared" si="317"/>
        <v>0</v>
      </c>
      <c r="AE333">
        <f t="shared" si="318"/>
        <v>0</v>
      </c>
      <c r="AF333">
        <f t="shared" si="319"/>
        <v>0</v>
      </c>
      <c r="AG333">
        <f t="shared" si="320"/>
        <v>0</v>
      </c>
      <c r="AH333">
        <f t="shared" si="321"/>
        <v>0</v>
      </c>
      <c r="AI333">
        <f t="shared" si="322"/>
        <v>0</v>
      </c>
      <c r="AJ333">
        <f t="shared" si="323"/>
        <v>0</v>
      </c>
      <c r="AK333">
        <f t="shared" si="324"/>
        <v>0</v>
      </c>
      <c r="AL333">
        <f t="shared" si="325"/>
        <v>0</v>
      </c>
      <c r="AM333">
        <f t="shared" si="326"/>
        <v>0</v>
      </c>
      <c r="AN333">
        <f t="shared" si="327"/>
        <v>0</v>
      </c>
      <c r="AO333">
        <f t="shared" si="328"/>
        <v>0</v>
      </c>
      <c r="AP333">
        <f t="shared" si="329"/>
        <v>0</v>
      </c>
      <c r="AQ333">
        <f t="shared" si="330"/>
        <v>0</v>
      </c>
      <c r="AR333">
        <f t="shared" si="331"/>
        <v>0</v>
      </c>
      <c r="AS333">
        <f t="shared" si="332"/>
        <v>0</v>
      </c>
      <c r="AT333">
        <f t="shared" si="333"/>
        <v>0</v>
      </c>
      <c r="AU333">
        <f t="shared" si="334"/>
        <v>0</v>
      </c>
      <c r="AY333" s="1" t="s">
        <v>241</v>
      </c>
    </row>
    <row r="334" spans="1:51" ht="22.9" customHeight="1">
      <c r="A334" s="6" t="s">
        <v>40</v>
      </c>
      <c r="B334" s="6" t="s">
        <v>41</v>
      </c>
      <c r="C334" s="7" t="s">
        <v>16</v>
      </c>
      <c r="D334" s="8">
        <v>5</v>
      </c>
      <c r="E334" s="8"/>
      <c r="F334" s="8">
        <f t="shared" si="300"/>
        <v>0</v>
      </c>
      <c r="G334" s="8"/>
      <c r="H334" s="8">
        <f t="shared" si="301"/>
        <v>0</v>
      </c>
      <c r="I334" s="8"/>
      <c r="J334" s="8">
        <f t="shared" si="302"/>
        <v>0</v>
      </c>
      <c r="K334" s="8">
        <f t="shared" si="303"/>
        <v>0</v>
      </c>
      <c r="L334" s="8">
        <f t="shared" si="304"/>
        <v>0</v>
      </c>
      <c r="M334" s="8"/>
      <c r="O334" t="str">
        <f>"01"</f>
        <v>01</v>
      </c>
      <c r="P334" s="1" t="s">
        <v>86</v>
      </c>
      <c r="Q334">
        <v>1</v>
      </c>
      <c r="R334">
        <f t="shared" si="305"/>
        <v>0</v>
      </c>
      <c r="S334">
        <f t="shared" si="306"/>
        <v>0</v>
      </c>
      <c r="T334">
        <f t="shared" si="307"/>
        <v>0</v>
      </c>
      <c r="U334">
        <f t="shared" si="308"/>
        <v>0</v>
      </c>
      <c r="V334">
        <f t="shared" si="309"/>
        <v>0</v>
      </c>
      <c r="W334">
        <f t="shared" si="310"/>
        <v>0</v>
      </c>
      <c r="X334">
        <f t="shared" si="311"/>
        <v>0</v>
      </c>
      <c r="Y334">
        <f t="shared" si="312"/>
        <v>0</v>
      </c>
      <c r="Z334">
        <f t="shared" si="313"/>
        <v>0</v>
      </c>
      <c r="AA334">
        <f t="shared" si="314"/>
        <v>0</v>
      </c>
      <c r="AB334">
        <f t="shared" si="315"/>
        <v>0</v>
      </c>
      <c r="AC334">
        <f t="shared" si="316"/>
        <v>0</v>
      </c>
      <c r="AD334">
        <f t="shared" si="317"/>
        <v>0</v>
      </c>
      <c r="AE334">
        <f t="shared" si="318"/>
        <v>0</v>
      </c>
      <c r="AF334">
        <f t="shared" si="319"/>
        <v>0</v>
      </c>
      <c r="AG334">
        <f t="shared" si="320"/>
        <v>0</v>
      </c>
      <c r="AH334">
        <f t="shared" si="321"/>
        <v>0</v>
      </c>
      <c r="AI334">
        <f t="shared" si="322"/>
        <v>0</v>
      </c>
      <c r="AJ334">
        <f t="shared" si="323"/>
        <v>0</v>
      </c>
      <c r="AK334">
        <f t="shared" si="324"/>
        <v>0</v>
      </c>
      <c r="AL334">
        <f t="shared" si="325"/>
        <v>0</v>
      </c>
      <c r="AM334">
        <f t="shared" si="326"/>
        <v>0</v>
      </c>
      <c r="AN334">
        <f t="shared" si="327"/>
        <v>0</v>
      </c>
      <c r="AO334">
        <f t="shared" si="328"/>
        <v>0</v>
      </c>
      <c r="AP334">
        <f t="shared" si="329"/>
        <v>0</v>
      </c>
      <c r="AQ334">
        <f t="shared" si="330"/>
        <v>0</v>
      </c>
      <c r="AR334">
        <f t="shared" si="331"/>
        <v>0</v>
      </c>
      <c r="AS334">
        <f t="shared" si="332"/>
        <v>0</v>
      </c>
      <c r="AT334">
        <f t="shared" si="333"/>
        <v>0</v>
      </c>
      <c r="AU334">
        <f t="shared" si="334"/>
        <v>0</v>
      </c>
      <c r="AY334" s="1" t="s">
        <v>10</v>
      </c>
    </row>
    <row r="335" spans="1:51" ht="22.9" customHeight="1">
      <c r="A335" s="6" t="s">
        <v>38</v>
      </c>
      <c r="B335" s="6" t="s">
        <v>39</v>
      </c>
      <c r="C335" s="7" t="s">
        <v>16</v>
      </c>
      <c r="D335" s="8">
        <v>4</v>
      </c>
      <c r="E335" s="8"/>
      <c r="F335" s="8">
        <f t="shared" si="300"/>
        <v>0</v>
      </c>
      <c r="G335" s="8"/>
      <c r="H335" s="8">
        <f t="shared" si="301"/>
        <v>0</v>
      </c>
      <c r="I335" s="8"/>
      <c r="J335" s="8">
        <f t="shared" si="302"/>
        <v>0</v>
      </c>
      <c r="K335" s="8">
        <f t="shared" si="303"/>
        <v>0</v>
      </c>
      <c r="L335" s="8">
        <f t="shared" si="304"/>
        <v>0</v>
      </c>
      <c r="M335" s="8"/>
      <c r="O335" t="str">
        <f>"01"</f>
        <v>01</v>
      </c>
      <c r="P335" s="1" t="s">
        <v>86</v>
      </c>
      <c r="Q335">
        <v>1</v>
      </c>
      <c r="R335">
        <f t="shared" si="305"/>
        <v>0</v>
      </c>
      <c r="S335">
        <f t="shared" si="306"/>
        <v>0</v>
      </c>
      <c r="T335">
        <f t="shared" si="307"/>
        <v>0</v>
      </c>
      <c r="U335">
        <f t="shared" si="308"/>
        <v>0</v>
      </c>
      <c r="V335">
        <f t="shared" si="309"/>
        <v>0</v>
      </c>
      <c r="W335">
        <f t="shared" si="310"/>
        <v>0</v>
      </c>
      <c r="X335">
        <f t="shared" si="311"/>
        <v>0</v>
      </c>
      <c r="Y335">
        <f t="shared" si="312"/>
        <v>0</v>
      </c>
      <c r="Z335">
        <f t="shared" si="313"/>
        <v>0</v>
      </c>
      <c r="AA335">
        <f t="shared" si="314"/>
        <v>0</v>
      </c>
      <c r="AB335">
        <f t="shared" si="315"/>
        <v>0</v>
      </c>
      <c r="AC335">
        <f t="shared" si="316"/>
        <v>0</v>
      </c>
      <c r="AD335">
        <f t="shared" si="317"/>
        <v>0</v>
      </c>
      <c r="AE335">
        <f t="shared" si="318"/>
        <v>0</v>
      </c>
      <c r="AF335">
        <f t="shared" si="319"/>
        <v>0</v>
      </c>
      <c r="AG335">
        <f t="shared" si="320"/>
        <v>0</v>
      </c>
      <c r="AH335">
        <f t="shared" si="321"/>
        <v>0</v>
      </c>
      <c r="AI335">
        <f t="shared" si="322"/>
        <v>0</v>
      </c>
      <c r="AJ335">
        <f t="shared" si="323"/>
        <v>0</v>
      </c>
      <c r="AK335">
        <f t="shared" si="324"/>
        <v>0</v>
      </c>
      <c r="AL335">
        <f t="shared" si="325"/>
        <v>0</v>
      </c>
      <c r="AM335">
        <f t="shared" si="326"/>
        <v>0</v>
      </c>
      <c r="AN335">
        <f t="shared" si="327"/>
        <v>0</v>
      </c>
      <c r="AO335">
        <f t="shared" si="328"/>
        <v>0</v>
      </c>
      <c r="AP335">
        <f t="shared" si="329"/>
        <v>0</v>
      </c>
      <c r="AQ335">
        <f t="shared" si="330"/>
        <v>0</v>
      </c>
      <c r="AR335">
        <f t="shared" si="331"/>
        <v>0</v>
      </c>
      <c r="AS335">
        <f t="shared" si="332"/>
        <v>0</v>
      </c>
      <c r="AT335">
        <f t="shared" si="333"/>
        <v>0</v>
      </c>
      <c r="AU335">
        <f t="shared" si="334"/>
        <v>0</v>
      </c>
    </row>
    <row r="336" spans="1:51" ht="22.9" customHeight="1">
      <c r="A336" s="6" t="s">
        <v>242</v>
      </c>
      <c r="B336" s="6" t="s">
        <v>243</v>
      </c>
      <c r="C336" s="7" t="s">
        <v>88</v>
      </c>
      <c r="D336" s="8">
        <v>2</v>
      </c>
      <c r="E336" s="8"/>
      <c r="F336" s="8">
        <f t="shared" si="300"/>
        <v>0</v>
      </c>
      <c r="G336" s="8"/>
      <c r="H336" s="8">
        <f t="shared" si="301"/>
        <v>0</v>
      </c>
      <c r="I336" s="8"/>
      <c r="J336" s="8">
        <f t="shared" si="302"/>
        <v>0</v>
      </c>
      <c r="K336" s="8">
        <f t="shared" si="303"/>
        <v>0</v>
      </c>
      <c r="L336" s="8">
        <f t="shared" si="304"/>
        <v>0</v>
      </c>
      <c r="M336" s="15"/>
      <c r="O336" t="str">
        <f>""</f>
        <v/>
      </c>
      <c r="P336" s="1" t="s">
        <v>86</v>
      </c>
      <c r="Q336">
        <v>1</v>
      </c>
      <c r="R336">
        <f t="shared" si="305"/>
        <v>0</v>
      </c>
      <c r="S336">
        <f t="shared" si="306"/>
        <v>0</v>
      </c>
      <c r="T336">
        <f t="shared" si="307"/>
        <v>0</v>
      </c>
      <c r="U336">
        <f t="shared" si="308"/>
        <v>0</v>
      </c>
      <c r="V336">
        <f t="shared" si="309"/>
        <v>0</v>
      </c>
      <c r="W336">
        <f t="shared" si="310"/>
        <v>0</v>
      </c>
      <c r="X336">
        <f t="shared" si="311"/>
        <v>0</v>
      </c>
      <c r="Y336">
        <f t="shared" si="312"/>
        <v>0</v>
      </c>
      <c r="Z336">
        <f t="shared" si="313"/>
        <v>0</v>
      </c>
      <c r="AA336">
        <f t="shared" si="314"/>
        <v>0</v>
      </c>
      <c r="AB336">
        <f t="shared" si="315"/>
        <v>0</v>
      </c>
      <c r="AC336">
        <f t="shared" si="316"/>
        <v>0</v>
      </c>
      <c r="AD336">
        <f t="shared" si="317"/>
        <v>0</v>
      </c>
      <c r="AE336">
        <f t="shared" si="318"/>
        <v>0</v>
      </c>
      <c r="AF336">
        <f t="shared" si="319"/>
        <v>0</v>
      </c>
      <c r="AG336">
        <f t="shared" si="320"/>
        <v>0</v>
      </c>
      <c r="AH336">
        <f t="shared" si="321"/>
        <v>0</v>
      </c>
      <c r="AI336">
        <f t="shared" si="322"/>
        <v>0</v>
      </c>
      <c r="AJ336">
        <f t="shared" si="323"/>
        <v>0</v>
      </c>
      <c r="AK336">
        <f t="shared" si="324"/>
        <v>0</v>
      </c>
      <c r="AL336">
        <f t="shared" si="325"/>
        <v>0</v>
      </c>
      <c r="AM336">
        <f t="shared" si="326"/>
        <v>0</v>
      </c>
      <c r="AN336">
        <f t="shared" si="327"/>
        <v>0</v>
      </c>
      <c r="AO336">
        <f t="shared" si="328"/>
        <v>0</v>
      </c>
      <c r="AP336">
        <f t="shared" si="329"/>
        <v>0</v>
      </c>
      <c r="AQ336">
        <f t="shared" si="330"/>
        <v>0</v>
      </c>
      <c r="AR336">
        <f t="shared" si="331"/>
        <v>0</v>
      </c>
      <c r="AS336">
        <f t="shared" si="332"/>
        <v>0</v>
      </c>
      <c r="AT336">
        <f t="shared" si="333"/>
        <v>0</v>
      </c>
      <c r="AU336">
        <f t="shared" si="334"/>
        <v>0</v>
      </c>
      <c r="AY336" s="1" t="s">
        <v>10</v>
      </c>
    </row>
    <row r="337" spans="1:51" ht="22.9" customHeight="1">
      <c r="A337" s="6" t="s">
        <v>244</v>
      </c>
      <c r="B337" s="6" t="s">
        <v>245</v>
      </c>
      <c r="C337" s="7" t="s">
        <v>14</v>
      </c>
      <c r="D337" s="8">
        <v>13.05</v>
      </c>
      <c r="E337" s="8"/>
      <c r="F337" s="8">
        <f t="shared" si="300"/>
        <v>0</v>
      </c>
      <c r="G337" s="8"/>
      <c r="H337" s="8">
        <f t="shared" si="301"/>
        <v>0</v>
      </c>
      <c r="I337" s="8"/>
      <c r="J337" s="8">
        <f t="shared" si="302"/>
        <v>0</v>
      </c>
      <c r="K337" s="8">
        <f t="shared" si="303"/>
        <v>0</v>
      </c>
      <c r="L337" s="8">
        <f t="shared" si="304"/>
        <v>0</v>
      </c>
      <c r="M337" s="15"/>
      <c r="O337" t="str">
        <f>""</f>
        <v/>
      </c>
      <c r="P337" s="1" t="s">
        <v>86</v>
      </c>
      <c r="Q337">
        <v>1</v>
      </c>
      <c r="R337">
        <f t="shared" si="305"/>
        <v>0</v>
      </c>
      <c r="S337">
        <f t="shared" si="306"/>
        <v>0</v>
      </c>
      <c r="T337">
        <f t="shared" si="307"/>
        <v>0</v>
      </c>
      <c r="U337">
        <f t="shared" si="308"/>
        <v>0</v>
      </c>
      <c r="V337">
        <f t="shared" si="309"/>
        <v>0</v>
      </c>
      <c r="W337">
        <f t="shared" si="310"/>
        <v>0</v>
      </c>
      <c r="X337">
        <f t="shared" si="311"/>
        <v>0</v>
      </c>
      <c r="Y337">
        <f t="shared" si="312"/>
        <v>0</v>
      </c>
      <c r="Z337">
        <f t="shared" si="313"/>
        <v>0</v>
      </c>
      <c r="AA337">
        <f t="shared" si="314"/>
        <v>0</v>
      </c>
      <c r="AB337">
        <f t="shared" si="315"/>
        <v>0</v>
      </c>
      <c r="AC337">
        <f t="shared" si="316"/>
        <v>0</v>
      </c>
      <c r="AD337">
        <f t="shared" si="317"/>
        <v>0</v>
      </c>
      <c r="AE337">
        <f t="shared" si="318"/>
        <v>0</v>
      </c>
      <c r="AF337">
        <f t="shared" si="319"/>
        <v>0</v>
      </c>
      <c r="AG337">
        <f t="shared" si="320"/>
        <v>0</v>
      </c>
      <c r="AH337">
        <f t="shared" si="321"/>
        <v>0</v>
      </c>
      <c r="AI337">
        <f t="shared" si="322"/>
        <v>0</v>
      </c>
      <c r="AJ337">
        <f t="shared" si="323"/>
        <v>0</v>
      </c>
      <c r="AK337">
        <f t="shared" si="324"/>
        <v>0</v>
      </c>
      <c r="AL337">
        <f t="shared" si="325"/>
        <v>0</v>
      </c>
      <c r="AM337">
        <f t="shared" si="326"/>
        <v>0</v>
      </c>
      <c r="AN337">
        <f t="shared" si="327"/>
        <v>0</v>
      </c>
      <c r="AO337">
        <f t="shared" si="328"/>
        <v>0</v>
      </c>
      <c r="AP337">
        <f t="shared" si="329"/>
        <v>0</v>
      </c>
      <c r="AQ337">
        <f t="shared" si="330"/>
        <v>0</v>
      </c>
      <c r="AR337">
        <f t="shared" si="331"/>
        <v>0</v>
      </c>
      <c r="AS337">
        <f t="shared" si="332"/>
        <v>0</v>
      </c>
      <c r="AT337">
        <f t="shared" si="333"/>
        <v>0</v>
      </c>
      <c r="AU337">
        <f t="shared" si="334"/>
        <v>0</v>
      </c>
      <c r="AY337" s="1" t="s">
        <v>10</v>
      </c>
    </row>
    <row r="338" spans="1:51" ht="22.9" customHeight="1">
      <c r="A338" s="9"/>
      <c r="B338" s="9"/>
      <c r="C338" s="14"/>
      <c r="D338" s="8"/>
      <c r="E338" s="8"/>
      <c r="F338" s="8"/>
      <c r="G338" s="8"/>
      <c r="H338" s="8"/>
      <c r="I338" s="8"/>
      <c r="J338" s="8"/>
      <c r="K338" s="8"/>
      <c r="L338" s="8"/>
      <c r="M338" s="8"/>
    </row>
    <row r="339" spans="1:51" ht="22.9" customHeight="1">
      <c r="A339" s="9"/>
      <c r="B339" s="9"/>
      <c r="C339" s="14"/>
      <c r="D339" s="8"/>
      <c r="E339" s="8"/>
      <c r="F339" s="8"/>
      <c r="G339" s="8"/>
      <c r="H339" s="8"/>
      <c r="I339" s="8"/>
      <c r="J339" s="8"/>
      <c r="K339" s="8"/>
      <c r="L339" s="8"/>
      <c r="M339" s="8"/>
    </row>
    <row r="340" spans="1:51" ht="22.9" customHeight="1">
      <c r="A340" s="10" t="s">
        <v>87</v>
      </c>
      <c r="B340" s="11"/>
      <c r="C340" s="12"/>
      <c r="D340" s="13"/>
      <c r="E340" s="13"/>
      <c r="F340" s="13">
        <f>ROUNDDOWN(SUMIF(Q326:Q339, "1", F326:F339), 0)</f>
        <v>0</v>
      </c>
      <c r="G340" s="13"/>
      <c r="H340" s="13">
        <f>ROUNDDOWN(SUMIF(Q326:Q339, "1", H326:H339), 0)</f>
        <v>0</v>
      </c>
      <c r="I340" s="13"/>
      <c r="J340" s="13">
        <f>ROUNDDOWN(SUMIF(Q326:Q339, "1", J326:J339), 0)</f>
        <v>0</v>
      </c>
      <c r="K340" s="13"/>
      <c r="L340" s="13">
        <f>F340+H340+J340</f>
        <v>0</v>
      </c>
      <c r="M340" s="13"/>
      <c r="R340">
        <f t="shared" ref="R340:AY340" si="335">ROUNDDOWN(SUM(R326:R337), 0)</f>
        <v>0</v>
      </c>
      <c r="S340">
        <f t="shared" si="335"/>
        <v>0</v>
      </c>
      <c r="T340">
        <f t="shared" si="335"/>
        <v>0</v>
      </c>
      <c r="U340">
        <f t="shared" si="335"/>
        <v>0</v>
      </c>
      <c r="V340">
        <f t="shared" si="335"/>
        <v>0</v>
      </c>
      <c r="W340">
        <f t="shared" si="335"/>
        <v>0</v>
      </c>
      <c r="X340">
        <f t="shared" si="335"/>
        <v>0</v>
      </c>
      <c r="Y340">
        <f t="shared" si="335"/>
        <v>0</v>
      </c>
      <c r="Z340">
        <f t="shared" si="335"/>
        <v>0</v>
      </c>
      <c r="AA340">
        <f t="shared" si="335"/>
        <v>0</v>
      </c>
      <c r="AB340">
        <f t="shared" si="335"/>
        <v>0</v>
      </c>
      <c r="AC340">
        <f t="shared" si="335"/>
        <v>0</v>
      </c>
      <c r="AD340">
        <f t="shared" si="335"/>
        <v>0</v>
      </c>
      <c r="AE340">
        <f t="shared" si="335"/>
        <v>0</v>
      </c>
      <c r="AF340">
        <f t="shared" si="335"/>
        <v>0</v>
      </c>
      <c r="AG340">
        <f t="shared" si="335"/>
        <v>0</v>
      </c>
      <c r="AH340">
        <f t="shared" si="335"/>
        <v>0</v>
      </c>
      <c r="AI340">
        <f t="shared" si="335"/>
        <v>0</v>
      </c>
      <c r="AJ340">
        <f t="shared" si="335"/>
        <v>0</v>
      </c>
      <c r="AK340">
        <f t="shared" si="335"/>
        <v>0</v>
      </c>
      <c r="AL340">
        <f t="shared" si="335"/>
        <v>0</v>
      </c>
      <c r="AM340">
        <f t="shared" si="335"/>
        <v>0</v>
      </c>
      <c r="AN340">
        <f t="shared" si="335"/>
        <v>0</v>
      </c>
      <c r="AO340">
        <f t="shared" si="335"/>
        <v>0</v>
      </c>
      <c r="AP340">
        <f t="shared" si="335"/>
        <v>0</v>
      </c>
      <c r="AQ340">
        <f t="shared" si="335"/>
        <v>0</v>
      </c>
      <c r="AR340">
        <f t="shared" si="335"/>
        <v>0</v>
      </c>
      <c r="AS340">
        <f t="shared" si="335"/>
        <v>0</v>
      </c>
      <c r="AT340">
        <f t="shared" si="335"/>
        <v>0</v>
      </c>
      <c r="AU340">
        <f t="shared" si="335"/>
        <v>0</v>
      </c>
      <c r="AV340">
        <f t="shared" si="335"/>
        <v>0</v>
      </c>
      <c r="AW340">
        <f t="shared" si="335"/>
        <v>0</v>
      </c>
      <c r="AX340">
        <f t="shared" si="335"/>
        <v>0</v>
      </c>
      <c r="AY340">
        <f t="shared" si="335"/>
        <v>0</v>
      </c>
    </row>
    <row r="341" spans="1:51" ht="22.9" customHeight="1">
      <c r="A341" s="106" t="s">
        <v>311</v>
      </c>
      <c r="B341" s="107"/>
      <c r="C341" s="107"/>
      <c r="D341" s="107"/>
      <c r="E341" s="107"/>
      <c r="F341" s="107"/>
      <c r="G341" s="107"/>
      <c r="H341" s="107"/>
      <c r="I341" s="107"/>
      <c r="J341" s="107"/>
      <c r="K341" s="107"/>
      <c r="L341" s="107"/>
      <c r="M341" s="107"/>
    </row>
    <row r="342" spans="1:51" ht="22.9" customHeight="1">
      <c r="A342" s="6" t="s">
        <v>246</v>
      </c>
      <c r="B342" s="6" t="s">
        <v>247</v>
      </c>
      <c r="C342" s="7" t="s">
        <v>14</v>
      </c>
      <c r="D342" s="8">
        <v>6.72</v>
      </c>
      <c r="E342" s="8"/>
      <c r="F342" s="8">
        <f t="shared" ref="F342:F350" si="336">ROUNDDOWN(D342*E342, 0)</f>
        <v>0</v>
      </c>
      <c r="G342" s="8"/>
      <c r="H342" s="8">
        <f t="shared" ref="H342:H350" si="337">ROUNDDOWN(D342*G342, 0)</f>
        <v>0</v>
      </c>
      <c r="I342" s="8"/>
      <c r="J342" s="8">
        <f t="shared" ref="J342:J350" si="338">ROUNDDOWN(D342*I342, 0)</f>
        <v>0</v>
      </c>
      <c r="K342" s="8">
        <f t="shared" ref="K342:K350" si="339">E342+G342+I342</f>
        <v>0</v>
      </c>
      <c r="L342" s="8">
        <f t="shared" ref="L342:L350" si="340">F342+H342+J342</f>
        <v>0</v>
      </c>
      <c r="M342" s="15"/>
      <c r="O342" t="str">
        <f>""</f>
        <v/>
      </c>
      <c r="P342" s="1" t="s">
        <v>86</v>
      </c>
      <c r="Q342">
        <v>1</v>
      </c>
      <c r="R342">
        <f t="shared" ref="R342:R350" si="341">IF(P342="기계경비", J342, 0)</f>
        <v>0</v>
      </c>
      <c r="S342">
        <f t="shared" ref="S342:S350" si="342">IF(P342="운반비", L342, 0)</f>
        <v>0</v>
      </c>
      <c r="T342">
        <f t="shared" ref="T342:T350" si="343">IF(P342="작업부산물", F342, 0)</f>
        <v>0</v>
      </c>
      <c r="U342">
        <f t="shared" ref="U342:U350" si="344">IF(P342="관급", F342, 0)</f>
        <v>0</v>
      </c>
      <c r="V342">
        <f t="shared" ref="V342:V350" si="345">IF(P342="외주비", J342, 0)</f>
        <v>0</v>
      </c>
      <c r="W342">
        <f t="shared" ref="W342:W350" si="346">IF(P342="장비비", J342, 0)</f>
        <v>0</v>
      </c>
      <c r="X342">
        <f t="shared" ref="X342:X350" si="347">IF(P342="폐기물처리비", L342, 0)</f>
        <v>0</v>
      </c>
      <c r="Y342">
        <f t="shared" ref="Y342:Y350" si="348">IF(P342="가설비", J342, 0)</f>
        <v>0</v>
      </c>
      <c r="Z342">
        <f t="shared" ref="Z342:Z350" si="349">IF(P342="잡비제외분", F342, 0)</f>
        <v>0</v>
      </c>
      <c r="AA342">
        <f t="shared" ref="AA342:AA350" si="350">IF(P342="사급자재대", L342, 0)</f>
        <v>0</v>
      </c>
      <c r="AB342">
        <f t="shared" ref="AB342:AB350" si="351">IF(P342="관급자재대", L342, 0)</f>
        <v>0</v>
      </c>
      <c r="AC342">
        <f t="shared" ref="AC342:AC350" si="352">IF(P342="사용자항목1", L342, 0)</f>
        <v>0</v>
      </c>
      <c r="AD342">
        <f t="shared" ref="AD342:AD350" si="353">IF(P342="사용자항목2", L342, 0)</f>
        <v>0</v>
      </c>
      <c r="AE342">
        <f t="shared" ref="AE342:AE350" si="354">IF(P342="안전관리비", L342, 0)</f>
        <v>0</v>
      </c>
      <c r="AF342">
        <f t="shared" ref="AF342:AF350" si="355">IF(P342="품질관리비", L342, 0)</f>
        <v>0</v>
      </c>
      <c r="AG342">
        <f t="shared" ref="AG342:AG350" si="356">IF(P342="작업부산물(철거해체)", L342, 0)</f>
        <v>0</v>
      </c>
      <c r="AH342">
        <f t="shared" ref="AH342:AH350" si="357">IF(P342="재해예방기술지도비", L342, 0)</f>
        <v>0</v>
      </c>
      <c r="AI342">
        <f t="shared" ref="AI342:AI350" si="358">IF(P342="사용자항목7", L342, 0)</f>
        <v>0</v>
      </c>
      <c r="AJ342">
        <f t="shared" ref="AJ342:AJ350" si="359">IF(P342="석면분담금", L342, 0)</f>
        <v>0</v>
      </c>
      <c r="AK342">
        <f t="shared" ref="AK342:AK350" si="360">IF(P342="임금채권분담금", L342, 0)</f>
        <v>0</v>
      </c>
      <c r="AL342">
        <f t="shared" ref="AL342:AL350" si="361">IF(P342="사용자항목10", L342, 0)</f>
        <v>0</v>
      </c>
      <c r="AM342">
        <f t="shared" ref="AM342:AM350" si="362">IF(P342="사용자항목11", L342, 0)</f>
        <v>0</v>
      </c>
      <c r="AN342">
        <f t="shared" ref="AN342:AN350" si="363">IF(P342="사용자항목12", L342, 0)</f>
        <v>0</v>
      </c>
      <c r="AO342">
        <f t="shared" ref="AO342:AO350" si="364">IF(P342="사용자항목13", L342, 0)</f>
        <v>0</v>
      </c>
      <c r="AP342">
        <f t="shared" ref="AP342:AP350" si="365">IF(P342="사용자항목14", L342, 0)</f>
        <v>0</v>
      </c>
      <c r="AQ342">
        <f t="shared" ref="AQ342:AQ350" si="366">IF(P342="사용자항목15", L342, 0)</f>
        <v>0</v>
      </c>
      <c r="AR342">
        <f t="shared" ref="AR342:AR350" si="367">IF(P342="사용자항목16", L342, 0)</f>
        <v>0</v>
      </c>
      <c r="AS342">
        <f t="shared" ref="AS342:AS350" si="368">IF(P342="사용자항목17", L342, 0)</f>
        <v>0</v>
      </c>
      <c r="AT342">
        <f t="shared" ref="AT342:AT350" si="369">IF(P342="사용자항목18", L342, 0)</f>
        <v>0</v>
      </c>
      <c r="AU342">
        <f t="shared" ref="AU342:AU350" si="370">IF(P342="사용자항목19", L342, 0)</f>
        <v>0</v>
      </c>
      <c r="AY342" s="1" t="s">
        <v>10</v>
      </c>
    </row>
    <row r="343" spans="1:51" ht="22.9" customHeight="1">
      <c r="A343" s="6" t="s">
        <v>248</v>
      </c>
      <c r="B343" s="6" t="s">
        <v>247</v>
      </c>
      <c r="C343" s="7" t="s">
        <v>14</v>
      </c>
      <c r="D343" s="8">
        <v>11.33</v>
      </c>
      <c r="E343" s="8"/>
      <c r="F343" s="8">
        <f t="shared" si="336"/>
        <v>0</v>
      </c>
      <c r="G343" s="8"/>
      <c r="H343" s="8">
        <f t="shared" si="337"/>
        <v>0</v>
      </c>
      <c r="I343" s="8"/>
      <c r="J343" s="8">
        <f t="shared" si="338"/>
        <v>0</v>
      </c>
      <c r="K343" s="8">
        <f t="shared" si="339"/>
        <v>0</v>
      </c>
      <c r="L343" s="8">
        <f t="shared" si="340"/>
        <v>0</v>
      </c>
      <c r="M343" s="15"/>
      <c r="O343" t="str">
        <f>""</f>
        <v/>
      </c>
      <c r="P343" s="1" t="s">
        <v>86</v>
      </c>
      <c r="Q343">
        <v>1</v>
      </c>
      <c r="R343">
        <f t="shared" si="341"/>
        <v>0</v>
      </c>
      <c r="S343">
        <f t="shared" si="342"/>
        <v>0</v>
      </c>
      <c r="T343">
        <f t="shared" si="343"/>
        <v>0</v>
      </c>
      <c r="U343">
        <f t="shared" si="344"/>
        <v>0</v>
      </c>
      <c r="V343">
        <f t="shared" si="345"/>
        <v>0</v>
      </c>
      <c r="W343">
        <f t="shared" si="346"/>
        <v>0</v>
      </c>
      <c r="X343">
        <f t="shared" si="347"/>
        <v>0</v>
      </c>
      <c r="Y343">
        <f t="shared" si="348"/>
        <v>0</v>
      </c>
      <c r="Z343">
        <f t="shared" si="349"/>
        <v>0</v>
      </c>
      <c r="AA343">
        <f t="shared" si="350"/>
        <v>0</v>
      </c>
      <c r="AB343">
        <f t="shared" si="351"/>
        <v>0</v>
      </c>
      <c r="AC343">
        <f t="shared" si="352"/>
        <v>0</v>
      </c>
      <c r="AD343">
        <f t="shared" si="353"/>
        <v>0</v>
      </c>
      <c r="AE343">
        <f t="shared" si="354"/>
        <v>0</v>
      </c>
      <c r="AF343">
        <f t="shared" si="355"/>
        <v>0</v>
      </c>
      <c r="AG343">
        <f t="shared" si="356"/>
        <v>0</v>
      </c>
      <c r="AH343">
        <f t="shared" si="357"/>
        <v>0</v>
      </c>
      <c r="AI343">
        <f t="shared" si="358"/>
        <v>0</v>
      </c>
      <c r="AJ343">
        <f t="shared" si="359"/>
        <v>0</v>
      </c>
      <c r="AK343">
        <f t="shared" si="360"/>
        <v>0</v>
      </c>
      <c r="AL343">
        <f t="shared" si="361"/>
        <v>0</v>
      </c>
      <c r="AM343">
        <f t="shared" si="362"/>
        <v>0</v>
      </c>
      <c r="AN343">
        <f t="shared" si="363"/>
        <v>0</v>
      </c>
      <c r="AO343">
        <f t="shared" si="364"/>
        <v>0</v>
      </c>
      <c r="AP343">
        <f t="shared" si="365"/>
        <v>0</v>
      </c>
      <c r="AQ343">
        <f t="shared" si="366"/>
        <v>0</v>
      </c>
      <c r="AR343">
        <f t="shared" si="367"/>
        <v>0</v>
      </c>
      <c r="AS343">
        <f t="shared" si="368"/>
        <v>0</v>
      </c>
      <c r="AT343">
        <f t="shared" si="369"/>
        <v>0</v>
      </c>
      <c r="AU343">
        <f t="shared" si="370"/>
        <v>0</v>
      </c>
      <c r="AY343" s="1" t="s">
        <v>10</v>
      </c>
    </row>
    <row r="344" spans="1:51" ht="22.9" customHeight="1">
      <c r="A344" s="6" t="s">
        <v>249</v>
      </c>
      <c r="B344" s="6" t="s">
        <v>250</v>
      </c>
      <c r="C344" s="7" t="s">
        <v>33</v>
      </c>
      <c r="D344" s="8">
        <v>80.75</v>
      </c>
      <c r="E344" s="8"/>
      <c r="F344" s="8">
        <f t="shared" si="336"/>
        <v>0</v>
      </c>
      <c r="G344" s="8"/>
      <c r="H344" s="8">
        <f t="shared" si="337"/>
        <v>0</v>
      </c>
      <c r="I344" s="8"/>
      <c r="J344" s="8">
        <f t="shared" si="338"/>
        <v>0</v>
      </c>
      <c r="K344" s="8">
        <f t="shared" si="339"/>
        <v>0</v>
      </c>
      <c r="L344" s="8">
        <f t="shared" si="340"/>
        <v>0</v>
      </c>
      <c r="M344" s="15"/>
      <c r="O344" t="str">
        <f>""</f>
        <v/>
      </c>
      <c r="P344" s="1" t="s">
        <v>86</v>
      </c>
      <c r="Q344">
        <v>1</v>
      </c>
      <c r="R344">
        <f t="shared" si="341"/>
        <v>0</v>
      </c>
      <c r="S344">
        <f t="shared" si="342"/>
        <v>0</v>
      </c>
      <c r="T344">
        <f t="shared" si="343"/>
        <v>0</v>
      </c>
      <c r="U344">
        <f t="shared" si="344"/>
        <v>0</v>
      </c>
      <c r="V344">
        <f t="shared" si="345"/>
        <v>0</v>
      </c>
      <c r="W344">
        <f t="shared" si="346"/>
        <v>0</v>
      </c>
      <c r="X344">
        <f t="shared" si="347"/>
        <v>0</v>
      </c>
      <c r="Y344">
        <f t="shared" si="348"/>
        <v>0</v>
      </c>
      <c r="Z344">
        <f t="shared" si="349"/>
        <v>0</v>
      </c>
      <c r="AA344">
        <f t="shared" si="350"/>
        <v>0</v>
      </c>
      <c r="AB344">
        <f t="shared" si="351"/>
        <v>0</v>
      </c>
      <c r="AC344">
        <f t="shared" si="352"/>
        <v>0</v>
      </c>
      <c r="AD344">
        <f t="shared" si="353"/>
        <v>0</v>
      </c>
      <c r="AE344">
        <f t="shared" si="354"/>
        <v>0</v>
      </c>
      <c r="AF344">
        <f t="shared" si="355"/>
        <v>0</v>
      </c>
      <c r="AG344">
        <f t="shared" si="356"/>
        <v>0</v>
      </c>
      <c r="AH344">
        <f t="shared" si="357"/>
        <v>0</v>
      </c>
      <c r="AI344">
        <f t="shared" si="358"/>
        <v>0</v>
      </c>
      <c r="AJ344">
        <f t="shared" si="359"/>
        <v>0</v>
      </c>
      <c r="AK344">
        <f t="shared" si="360"/>
        <v>0</v>
      </c>
      <c r="AL344">
        <f t="shared" si="361"/>
        <v>0</v>
      </c>
      <c r="AM344">
        <f t="shared" si="362"/>
        <v>0</v>
      </c>
      <c r="AN344">
        <f t="shared" si="363"/>
        <v>0</v>
      </c>
      <c r="AO344">
        <f t="shared" si="364"/>
        <v>0</v>
      </c>
      <c r="AP344">
        <f t="shared" si="365"/>
        <v>0</v>
      </c>
      <c r="AQ344">
        <f t="shared" si="366"/>
        <v>0</v>
      </c>
      <c r="AR344">
        <f t="shared" si="367"/>
        <v>0</v>
      </c>
      <c r="AS344">
        <f t="shared" si="368"/>
        <v>0</v>
      </c>
      <c r="AT344">
        <f t="shared" si="369"/>
        <v>0</v>
      </c>
      <c r="AU344">
        <f t="shared" si="370"/>
        <v>0</v>
      </c>
      <c r="AY344" s="1" t="s">
        <v>10</v>
      </c>
    </row>
    <row r="345" spans="1:51" ht="22.9" customHeight="1">
      <c r="A345" s="6" t="s">
        <v>251</v>
      </c>
      <c r="B345" s="6" t="s">
        <v>247</v>
      </c>
      <c r="C345" s="7" t="s">
        <v>14</v>
      </c>
      <c r="D345" s="8">
        <v>6.26</v>
      </c>
      <c r="E345" s="8"/>
      <c r="F345" s="8">
        <f t="shared" si="336"/>
        <v>0</v>
      </c>
      <c r="G345" s="8"/>
      <c r="H345" s="8">
        <f t="shared" si="337"/>
        <v>0</v>
      </c>
      <c r="I345" s="8"/>
      <c r="J345" s="8">
        <f t="shared" si="338"/>
        <v>0</v>
      </c>
      <c r="K345" s="8">
        <f t="shared" si="339"/>
        <v>0</v>
      </c>
      <c r="L345" s="8">
        <f t="shared" si="340"/>
        <v>0</v>
      </c>
      <c r="M345" s="15"/>
      <c r="O345" t="str">
        <f>""</f>
        <v/>
      </c>
      <c r="P345" s="1" t="s">
        <v>86</v>
      </c>
      <c r="Q345">
        <v>1</v>
      </c>
      <c r="R345">
        <f t="shared" si="341"/>
        <v>0</v>
      </c>
      <c r="S345">
        <f t="shared" si="342"/>
        <v>0</v>
      </c>
      <c r="T345">
        <f t="shared" si="343"/>
        <v>0</v>
      </c>
      <c r="U345">
        <f t="shared" si="344"/>
        <v>0</v>
      </c>
      <c r="V345">
        <f t="shared" si="345"/>
        <v>0</v>
      </c>
      <c r="W345">
        <f t="shared" si="346"/>
        <v>0</v>
      </c>
      <c r="X345">
        <f t="shared" si="347"/>
        <v>0</v>
      </c>
      <c r="Y345">
        <f t="shared" si="348"/>
        <v>0</v>
      </c>
      <c r="Z345">
        <f t="shared" si="349"/>
        <v>0</v>
      </c>
      <c r="AA345">
        <f t="shared" si="350"/>
        <v>0</v>
      </c>
      <c r="AB345">
        <f t="shared" si="351"/>
        <v>0</v>
      </c>
      <c r="AC345">
        <f t="shared" si="352"/>
        <v>0</v>
      </c>
      <c r="AD345">
        <f t="shared" si="353"/>
        <v>0</v>
      </c>
      <c r="AE345">
        <f t="shared" si="354"/>
        <v>0</v>
      </c>
      <c r="AF345">
        <f t="shared" si="355"/>
        <v>0</v>
      </c>
      <c r="AG345">
        <f t="shared" si="356"/>
        <v>0</v>
      </c>
      <c r="AH345">
        <f t="shared" si="357"/>
        <v>0</v>
      </c>
      <c r="AI345">
        <f t="shared" si="358"/>
        <v>0</v>
      </c>
      <c r="AJ345">
        <f t="shared" si="359"/>
        <v>0</v>
      </c>
      <c r="AK345">
        <f t="shared" si="360"/>
        <v>0</v>
      </c>
      <c r="AL345">
        <f t="shared" si="361"/>
        <v>0</v>
      </c>
      <c r="AM345">
        <f t="shared" si="362"/>
        <v>0</v>
      </c>
      <c r="AN345">
        <f t="shared" si="363"/>
        <v>0</v>
      </c>
      <c r="AO345">
        <f t="shared" si="364"/>
        <v>0</v>
      </c>
      <c r="AP345">
        <f t="shared" si="365"/>
        <v>0</v>
      </c>
      <c r="AQ345">
        <f t="shared" si="366"/>
        <v>0</v>
      </c>
      <c r="AR345">
        <f t="shared" si="367"/>
        <v>0</v>
      </c>
      <c r="AS345">
        <f t="shared" si="368"/>
        <v>0</v>
      </c>
      <c r="AT345">
        <f t="shared" si="369"/>
        <v>0</v>
      </c>
      <c r="AU345">
        <f t="shared" si="370"/>
        <v>0</v>
      </c>
      <c r="AY345" s="1" t="s">
        <v>10</v>
      </c>
    </row>
    <row r="346" spans="1:51" ht="22.9" customHeight="1">
      <c r="A346" s="6" t="s">
        <v>252</v>
      </c>
      <c r="B346" s="6" t="s">
        <v>247</v>
      </c>
      <c r="C346" s="7" t="s">
        <v>14</v>
      </c>
      <c r="D346" s="8">
        <v>4.17</v>
      </c>
      <c r="E346" s="8"/>
      <c r="F346" s="8">
        <f t="shared" si="336"/>
        <v>0</v>
      </c>
      <c r="G346" s="8"/>
      <c r="H346" s="8">
        <f t="shared" si="337"/>
        <v>0</v>
      </c>
      <c r="I346" s="8"/>
      <c r="J346" s="8">
        <f t="shared" si="338"/>
        <v>0</v>
      </c>
      <c r="K346" s="8">
        <f t="shared" si="339"/>
        <v>0</v>
      </c>
      <c r="L346" s="8">
        <f t="shared" si="340"/>
        <v>0</v>
      </c>
      <c r="M346" s="15"/>
      <c r="O346" t="str">
        <f>""</f>
        <v/>
      </c>
      <c r="P346" s="1" t="s">
        <v>86</v>
      </c>
      <c r="Q346">
        <v>1</v>
      </c>
      <c r="R346">
        <f t="shared" si="341"/>
        <v>0</v>
      </c>
      <c r="S346">
        <f t="shared" si="342"/>
        <v>0</v>
      </c>
      <c r="T346">
        <f t="shared" si="343"/>
        <v>0</v>
      </c>
      <c r="U346">
        <f t="shared" si="344"/>
        <v>0</v>
      </c>
      <c r="V346">
        <f t="shared" si="345"/>
        <v>0</v>
      </c>
      <c r="W346">
        <f t="shared" si="346"/>
        <v>0</v>
      </c>
      <c r="X346">
        <f t="shared" si="347"/>
        <v>0</v>
      </c>
      <c r="Y346">
        <f t="shared" si="348"/>
        <v>0</v>
      </c>
      <c r="Z346">
        <f t="shared" si="349"/>
        <v>0</v>
      </c>
      <c r="AA346">
        <f t="shared" si="350"/>
        <v>0</v>
      </c>
      <c r="AB346">
        <f t="shared" si="351"/>
        <v>0</v>
      </c>
      <c r="AC346">
        <f t="shared" si="352"/>
        <v>0</v>
      </c>
      <c r="AD346">
        <f t="shared" si="353"/>
        <v>0</v>
      </c>
      <c r="AE346">
        <f t="shared" si="354"/>
        <v>0</v>
      </c>
      <c r="AF346">
        <f t="shared" si="355"/>
        <v>0</v>
      </c>
      <c r="AG346">
        <f t="shared" si="356"/>
        <v>0</v>
      </c>
      <c r="AH346">
        <f t="shared" si="357"/>
        <v>0</v>
      </c>
      <c r="AI346">
        <f t="shared" si="358"/>
        <v>0</v>
      </c>
      <c r="AJ346">
        <f t="shared" si="359"/>
        <v>0</v>
      </c>
      <c r="AK346">
        <f t="shared" si="360"/>
        <v>0</v>
      </c>
      <c r="AL346">
        <f t="shared" si="361"/>
        <v>0</v>
      </c>
      <c r="AM346">
        <f t="shared" si="362"/>
        <v>0</v>
      </c>
      <c r="AN346">
        <f t="shared" si="363"/>
        <v>0</v>
      </c>
      <c r="AO346">
        <f t="shared" si="364"/>
        <v>0</v>
      </c>
      <c r="AP346">
        <f t="shared" si="365"/>
        <v>0</v>
      </c>
      <c r="AQ346">
        <f t="shared" si="366"/>
        <v>0</v>
      </c>
      <c r="AR346">
        <f t="shared" si="367"/>
        <v>0</v>
      </c>
      <c r="AS346">
        <f t="shared" si="368"/>
        <v>0</v>
      </c>
      <c r="AT346">
        <f t="shared" si="369"/>
        <v>0</v>
      </c>
      <c r="AU346">
        <f t="shared" si="370"/>
        <v>0</v>
      </c>
      <c r="AY346" s="1" t="s">
        <v>10</v>
      </c>
    </row>
    <row r="347" spans="1:51" ht="22.9" customHeight="1">
      <c r="A347" s="6" t="s">
        <v>253</v>
      </c>
      <c r="B347" s="6" t="s">
        <v>247</v>
      </c>
      <c r="C347" s="7" t="s">
        <v>14</v>
      </c>
      <c r="D347" s="8">
        <v>10.61</v>
      </c>
      <c r="E347" s="8"/>
      <c r="F347" s="8">
        <f t="shared" si="336"/>
        <v>0</v>
      </c>
      <c r="G347" s="8"/>
      <c r="H347" s="8">
        <f t="shared" si="337"/>
        <v>0</v>
      </c>
      <c r="I347" s="8"/>
      <c r="J347" s="8">
        <f t="shared" si="338"/>
        <v>0</v>
      </c>
      <c r="K347" s="8">
        <f t="shared" si="339"/>
        <v>0</v>
      </c>
      <c r="L347" s="8">
        <f t="shared" si="340"/>
        <v>0</v>
      </c>
      <c r="M347" s="15"/>
      <c r="O347" t="str">
        <f>""</f>
        <v/>
      </c>
      <c r="P347" s="1" t="s">
        <v>86</v>
      </c>
      <c r="Q347">
        <v>1</v>
      </c>
      <c r="R347">
        <f t="shared" si="341"/>
        <v>0</v>
      </c>
      <c r="S347">
        <f t="shared" si="342"/>
        <v>0</v>
      </c>
      <c r="T347">
        <f t="shared" si="343"/>
        <v>0</v>
      </c>
      <c r="U347">
        <f t="shared" si="344"/>
        <v>0</v>
      </c>
      <c r="V347">
        <f t="shared" si="345"/>
        <v>0</v>
      </c>
      <c r="W347">
        <f t="shared" si="346"/>
        <v>0</v>
      </c>
      <c r="X347">
        <f t="shared" si="347"/>
        <v>0</v>
      </c>
      <c r="Y347">
        <f t="shared" si="348"/>
        <v>0</v>
      </c>
      <c r="Z347">
        <f t="shared" si="349"/>
        <v>0</v>
      </c>
      <c r="AA347">
        <f t="shared" si="350"/>
        <v>0</v>
      </c>
      <c r="AB347">
        <f t="shared" si="351"/>
        <v>0</v>
      </c>
      <c r="AC347">
        <f t="shared" si="352"/>
        <v>0</v>
      </c>
      <c r="AD347">
        <f t="shared" si="353"/>
        <v>0</v>
      </c>
      <c r="AE347">
        <f t="shared" si="354"/>
        <v>0</v>
      </c>
      <c r="AF347">
        <f t="shared" si="355"/>
        <v>0</v>
      </c>
      <c r="AG347">
        <f t="shared" si="356"/>
        <v>0</v>
      </c>
      <c r="AH347">
        <f t="shared" si="357"/>
        <v>0</v>
      </c>
      <c r="AI347">
        <f t="shared" si="358"/>
        <v>0</v>
      </c>
      <c r="AJ347">
        <f t="shared" si="359"/>
        <v>0</v>
      </c>
      <c r="AK347">
        <f t="shared" si="360"/>
        <v>0</v>
      </c>
      <c r="AL347">
        <f t="shared" si="361"/>
        <v>0</v>
      </c>
      <c r="AM347">
        <f t="shared" si="362"/>
        <v>0</v>
      </c>
      <c r="AN347">
        <f t="shared" si="363"/>
        <v>0</v>
      </c>
      <c r="AO347">
        <f t="shared" si="364"/>
        <v>0</v>
      </c>
      <c r="AP347">
        <f t="shared" si="365"/>
        <v>0</v>
      </c>
      <c r="AQ347">
        <f t="shared" si="366"/>
        <v>0</v>
      </c>
      <c r="AR347">
        <f t="shared" si="367"/>
        <v>0</v>
      </c>
      <c r="AS347">
        <f t="shared" si="368"/>
        <v>0</v>
      </c>
      <c r="AT347">
        <f t="shared" si="369"/>
        <v>0</v>
      </c>
      <c r="AU347">
        <f t="shared" si="370"/>
        <v>0</v>
      </c>
      <c r="AY347" s="1" t="s">
        <v>10</v>
      </c>
    </row>
    <row r="348" spans="1:51" ht="22.9" customHeight="1">
      <c r="A348" s="6" t="s">
        <v>254</v>
      </c>
      <c r="B348" s="6" t="s">
        <v>247</v>
      </c>
      <c r="C348" s="7" t="s">
        <v>14</v>
      </c>
      <c r="D348" s="8">
        <v>3.34</v>
      </c>
      <c r="E348" s="8"/>
      <c r="F348" s="8">
        <f t="shared" si="336"/>
        <v>0</v>
      </c>
      <c r="G348" s="8"/>
      <c r="H348" s="8">
        <f t="shared" si="337"/>
        <v>0</v>
      </c>
      <c r="I348" s="8"/>
      <c r="J348" s="8">
        <f t="shared" si="338"/>
        <v>0</v>
      </c>
      <c r="K348" s="8">
        <f t="shared" si="339"/>
        <v>0</v>
      </c>
      <c r="L348" s="8">
        <f t="shared" si="340"/>
        <v>0</v>
      </c>
      <c r="M348" s="15"/>
      <c r="O348" t="str">
        <f>""</f>
        <v/>
      </c>
      <c r="P348" s="1" t="s">
        <v>86</v>
      </c>
      <c r="Q348">
        <v>1</v>
      </c>
      <c r="R348">
        <f t="shared" si="341"/>
        <v>0</v>
      </c>
      <c r="S348">
        <f t="shared" si="342"/>
        <v>0</v>
      </c>
      <c r="T348">
        <f t="shared" si="343"/>
        <v>0</v>
      </c>
      <c r="U348">
        <f t="shared" si="344"/>
        <v>0</v>
      </c>
      <c r="V348">
        <f t="shared" si="345"/>
        <v>0</v>
      </c>
      <c r="W348">
        <f t="shared" si="346"/>
        <v>0</v>
      </c>
      <c r="X348">
        <f t="shared" si="347"/>
        <v>0</v>
      </c>
      <c r="Y348">
        <f t="shared" si="348"/>
        <v>0</v>
      </c>
      <c r="Z348">
        <f t="shared" si="349"/>
        <v>0</v>
      </c>
      <c r="AA348">
        <f t="shared" si="350"/>
        <v>0</v>
      </c>
      <c r="AB348">
        <f t="shared" si="351"/>
        <v>0</v>
      </c>
      <c r="AC348">
        <f t="shared" si="352"/>
        <v>0</v>
      </c>
      <c r="AD348">
        <f t="shared" si="353"/>
        <v>0</v>
      </c>
      <c r="AE348">
        <f t="shared" si="354"/>
        <v>0</v>
      </c>
      <c r="AF348">
        <f t="shared" si="355"/>
        <v>0</v>
      </c>
      <c r="AG348">
        <f t="shared" si="356"/>
        <v>0</v>
      </c>
      <c r="AH348">
        <f t="shared" si="357"/>
        <v>0</v>
      </c>
      <c r="AI348">
        <f t="shared" si="358"/>
        <v>0</v>
      </c>
      <c r="AJ348">
        <f t="shared" si="359"/>
        <v>0</v>
      </c>
      <c r="AK348">
        <f t="shared" si="360"/>
        <v>0</v>
      </c>
      <c r="AL348">
        <f t="shared" si="361"/>
        <v>0</v>
      </c>
      <c r="AM348">
        <f t="shared" si="362"/>
        <v>0</v>
      </c>
      <c r="AN348">
        <f t="shared" si="363"/>
        <v>0</v>
      </c>
      <c r="AO348">
        <f t="shared" si="364"/>
        <v>0</v>
      </c>
      <c r="AP348">
        <f t="shared" si="365"/>
        <v>0</v>
      </c>
      <c r="AQ348">
        <f t="shared" si="366"/>
        <v>0</v>
      </c>
      <c r="AR348">
        <f t="shared" si="367"/>
        <v>0</v>
      </c>
      <c r="AS348">
        <f t="shared" si="368"/>
        <v>0</v>
      </c>
      <c r="AT348">
        <f t="shared" si="369"/>
        <v>0</v>
      </c>
      <c r="AU348">
        <f t="shared" si="370"/>
        <v>0</v>
      </c>
      <c r="AY348" s="1" t="s">
        <v>10</v>
      </c>
    </row>
    <row r="349" spans="1:51" ht="22.9" customHeight="1">
      <c r="A349" s="6" t="s">
        <v>255</v>
      </c>
      <c r="B349" s="6" t="s">
        <v>256</v>
      </c>
      <c r="C349" s="7" t="s">
        <v>33</v>
      </c>
      <c r="D349" s="8">
        <v>25.9</v>
      </c>
      <c r="E349" s="8"/>
      <c r="F349" s="8">
        <f t="shared" si="336"/>
        <v>0</v>
      </c>
      <c r="G349" s="8"/>
      <c r="H349" s="8">
        <f t="shared" si="337"/>
        <v>0</v>
      </c>
      <c r="I349" s="8"/>
      <c r="J349" s="8">
        <f t="shared" si="338"/>
        <v>0</v>
      </c>
      <c r="K349" s="8">
        <f t="shared" si="339"/>
        <v>0</v>
      </c>
      <c r="L349" s="8">
        <f t="shared" si="340"/>
        <v>0</v>
      </c>
      <c r="M349" s="15"/>
      <c r="O349" t="str">
        <f>""</f>
        <v/>
      </c>
      <c r="P349" s="1" t="s">
        <v>86</v>
      </c>
      <c r="Q349">
        <v>1</v>
      </c>
      <c r="R349">
        <f t="shared" si="341"/>
        <v>0</v>
      </c>
      <c r="S349">
        <f t="shared" si="342"/>
        <v>0</v>
      </c>
      <c r="T349">
        <f t="shared" si="343"/>
        <v>0</v>
      </c>
      <c r="U349">
        <f t="shared" si="344"/>
        <v>0</v>
      </c>
      <c r="V349">
        <f t="shared" si="345"/>
        <v>0</v>
      </c>
      <c r="W349">
        <f t="shared" si="346"/>
        <v>0</v>
      </c>
      <c r="X349">
        <f t="shared" si="347"/>
        <v>0</v>
      </c>
      <c r="Y349">
        <f t="shared" si="348"/>
        <v>0</v>
      </c>
      <c r="Z349">
        <f t="shared" si="349"/>
        <v>0</v>
      </c>
      <c r="AA349">
        <f t="shared" si="350"/>
        <v>0</v>
      </c>
      <c r="AB349">
        <f t="shared" si="351"/>
        <v>0</v>
      </c>
      <c r="AC349">
        <f t="shared" si="352"/>
        <v>0</v>
      </c>
      <c r="AD349">
        <f t="shared" si="353"/>
        <v>0</v>
      </c>
      <c r="AE349">
        <f t="shared" si="354"/>
        <v>0</v>
      </c>
      <c r="AF349">
        <f t="shared" si="355"/>
        <v>0</v>
      </c>
      <c r="AG349">
        <f t="shared" si="356"/>
        <v>0</v>
      </c>
      <c r="AH349">
        <f t="shared" si="357"/>
        <v>0</v>
      </c>
      <c r="AI349">
        <f t="shared" si="358"/>
        <v>0</v>
      </c>
      <c r="AJ349">
        <f t="shared" si="359"/>
        <v>0</v>
      </c>
      <c r="AK349">
        <f t="shared" si="360"/>
        <v>0</v>
      </c>
      <c r="AL349">
        <f t="shared" si="361"/>
        <v>0</v>
      </c>
      <c r="AM349">
        <f t="shared" si="362"/>
        <v>0</v>
      </c>
      <c r="AN349">
        <f t="shared" si="363"/>
        <v>0</v>
      </c>
      <c r="AO349">
        <f t="shared" si="364"/>
        <v>0</v>
      </c>
      <c r="AP349">
        <f t="shared" si="365"/>
        <v>0</v>
      </c>
      <c r="AQ349">
        <f t="shared" si="366"/>
        <v>0</v>
      </c>
      <c r="AR349">
        <f t="shared" si="367"/>
        <v>0</v>
      </c>
      <c r="AS349">
        <f t="shared" si="368"/>
        <v>0</v>
      </c>
      <c r="AT349">
        <f t="shared" si="369"/>
        <v>0</v>
      </c>
      <c r="AU349">
        <f t="shared" si="370"/>
        <v>0</v>
      </c>
      <c r="AY349" s="1" t="s">
        <v>10</v>
      </c>
    </row>
    <row r="350" spans="1:51" ht="22.9" customHeight="1">
      <c r="A350" s="6" t="s">
        <v>385</v>
      </c>
      <c r="B350" s="6" t="s">
        <v>257</v>
      </c>
      <c r="C350" s="7" t="s">
        <v>14</v>
      </c>
      <c r="D350" s="8">
        <v>16.72</v>
      </c>
      <c r="E350" s="8"/>
      <c r="F350" s="8">
        <f t="shared" si="336"/>
        <v>0</v>
      </c>
      <c r="G350" s="8"/>
      <c r="H350" s="8">
        <f t="shared" si="337"/>
        <v>0</v>
      </c>
      <c r="I350" s="8"/>
      <c r="J350" s="8">
        <f t="shared" si="338"/>
        <v>0</v>
      </c>
      <c r="K350" s="8">
        <f t="shared" si="339"/>
        <v>0</v>
      </c>
      <c r="L350" s="8">
        <f t="shared" si="340"/>
        <v>0</v>
      </c>
      <c r="M350" s="15"/>
      <c r="O350" t="str">
        <f>""</f>
        <v/>
      </c>
      <c r="P350" s="1" t="s">
        <v>86</v>
      </c>
      <c r="Q350">
        <v>1</v>
      </c>
      <c r="R350">
        <f t="shared" si="341"/>
        <v>0</v>
      </c>
      <c r="S350">
        <f t="shared" si="342"/>
        <v>0</v>
      </c>
      <c r="T350">
        <f t="shared" si="343"/>
        <v>0</v>
      </c>
      <c r="U350">
        <f t="shared" si="344"/>
        <v>0</v>
      </c>
      <c r="V350">
        <f t="shared" si="345"/>
        <v>0</v>
      </c>
      <c r="W350">
        <f t="shared" si="346"/>
        <v>0</v>
      </c>
      <c r="X350">
        <f t="shared" si="347"/>
        <v>0</v>
      </c>
      <c r="Y350">
        <f t="shared" si="348"/>
        <v>0</v>
      </c>
      <c r="Z350">
        <f t="shared" si="349"/>
        <v>0</v>
      </c>
      <c r="AA350">
        <f t="shared" si="350"/>
        <v>0</v>
      </c>
      <c r="AB350">
        <f t="shared" si="351"/>
        <v>0</v>
      </c>
      <c r="AC350">
        <f t="shared" si="352"/>
        <v>0</v>
      </c>
      <c r="AD350">
        <f t="shared" si="353"/>
        <v>0</v>
      </c>
      <c r="AE350">
        <f t="shared" si="354"/>
        <v>0</v>
      </c>
      <c r="AF350">
        <f t="shared" si="355"/>
        <v>0</v>
      </c>
      <c r="AG350">
        <f t="shared" si="356"/>
        <v>0</v>
      </c>
      <c r="AH350">
        <f t="shared" si="357"/>
        <v>0</v>
      </c>
      <c r="AI350">
        <f t="shared" si="358"/>
        <v>0</v>
      </c>
      <c r="AJ350">
        <f t="shared" si="359"/>
        <v>0</v>
      </c>
      <c r="AK350">
        <f t="shared" si="360"/>
        <v>0</v>
      </c>
      <c r="AL350">
        <f t="shared" si="361"/>
        <v>0</v>
      </c>
      <c r="AM350">
        <f t="shared" si="362"/>
        <v>0</v>
      </c>
      <c r="AN350">
        <f t="shared" si="363"/>
        <v>0</v>
      </c>
      <c r="AO350">
        <f t="shared" si="364"/>
        <v>0</v>
      </c>
      <c r="AP350">
        <f t="shared" si="365"/>
        <v>0</v>
      </c>
      <c r="AQ350">
        <f t="shared" si="366"/>
        <v>0</v>
      </c>
      <c r="AR350">
        <f t="shared" si="367"/>
        <v>0</v>
      </c>
      <c r="AS350">
        <f t="shared" si="368"/>
        <v>0</v>
      </c>
      <c r="AT350">
        <f t="shared" si="369"/>
        <v>0</v>
      </c>
      <c r="AU350">
        <f t="shared" si="370"/>
        <v>0</v>
      </c>
    </row>
    <row r="351" spans="1:51" ht="22.9" customHeight="1">
      <c r="A351" s="9"/>
      <c r="B351" s="9"/>
      <c r="C351" s="14"/>
      <c r="D351" s="8"/>
      <c r="E351" s="8"/>
      <c r="F351" s="8"/>
      <c r="G351" s="8"/>
      <c r="H351" s="8"/>
      <c r="I351" s="8"/>
      <c r="J351" s="8"/>
      <c r="K351" s="8"/>
      <c r="L351" s="8"/>
      <c r="M351" s="8"/>
    </row>
    <row r="352" spans="1:51" ht="22.9" customHeight="1">
      <c r="A352" s="9"/>
      <c r="B352" s="9"/>
      <c r="C352" s="14"/>
      <c r="D352" s="8"/>
      <c r="E352" s="8"/>
      <c r="F352" s="8"/>
      <c r="G352" s="8"/>
      <c r="H352" s="8"/>
      <c r="I352" s="8"/>
      <c r="J352" s="8"/>
      <c r="K352" s="8"/>
      <c r="L352" s="8"/>
      <c r="M352" s="8"/>
    </row>
    <row r="353" spans="1:51" ht="22.9" customHeight="1">
      <c r="A353" s="9"/>
      <c r="B353" s="9"/>
      <c r="C353" s="14"/>
      <c r="D353" s="8"/>
      <c r="E353" s="8"/>
      <c r="F353" s="8"/>
      <c r="G353" s="8"/>
      <c r="H353" s="8"/>
      <c r="I353" s="8"/>
      <c r="J353" s="8"/>
      <c r="K353" s="8"/>
      <c r="L353" s="8"/>
      <c r="M353" s="8"/>
    </row>
    <row r="354" spans="1:51" ht="22.9" customHeight="1">
      <c r="A354" s="9"/>
      <c r="B354" s="9"/>
      <c r="C354" s="14"/>
      <c r="D354" s="8"/>
      <c r="E354" s="8"/>
      <c r="F354" s="8"/>
      <c r="G354" s="8"/>
      <c r="H354" s="8"/>
      <c r="I354" s="8"/>
      <c r="J354" s="8"/>
      <c r="K354" s="8"/>
      <c r="L354" s="8"/>
      <c r="M354" s="8"/>
    </row>
    <row r="355" spans="1:51" ht="22.9" customHeight="1">
      <c r="A355" s="9"/>
      <c r="B355" s="9"/>
      <c r="C355" s="14"/>
      <c r="D355" s="8"/>
      <c r="E355" s="8"/>
      <c r="F355" s="8"/>
      <c r="G355" s="8"/>
      <c r="H355" s="8"/>
      <c r="I355" s="8"/>
      <c r="J355" s="8"/>
      <c r="K355" s="8"/>
      <c r="L355" s="8"/>
      <c r="M355" s="8"/>
    </row>
    <row r="356" spans="1:51" ht="22.9" customHeight="1">
      <c r="A356" s="10" t="s">
        <v>87</v>
      </c>
      <c r="B356" s="11"/>
      <c r="C356" s="12"/>
      <c r="D356" s="13"/>
      <c r="E356" s="13"/>
      <c r="F356" s="13">
        <f>ROUNDDOWN(SUMIF(Q342:Q355, "1", F342:F355), 0)</f>
        <v>0</v>
      </c>
      <c r="G356" s="13"/>
      <c r="H356" s="13">
        <f>ROUNDDOWN(SUMIF(Q342:Q355, "1", H342:H355), 0)</f>
        <v>0</v>
      </c>
      <c r="I356" s="13"/>
      <c r="J356" s="13">
        <f>ROUNDDOWN(SUMIF(Q342:Q355, "1", J342:J355), 0)</f>
        <v>0</v>
      </c>
      <c r="K356" s="13"/>
      <c r="L356" s="13">
        <f>F356+H356+J356</f>
        <v>0</v>
      </c>
      <c r="M356" s="13"/>
      <c r="R356">
        <f t="shared" ref="R356:AY356" si="371">ROUNDDOWN(SUM(R342:R350), 0)</f>
        <v>0</v>
      </c>
      <c r="S356">
        <f t="shared" si="371"/>
        <v>0</v>
      </c>
      <c r="T356">
        <f t="shared" si="371"/>
        <v>0</v>
      </c>
      <c r="U356">
        <f t="shared" si="371"/>
        <v>0</v>
      </c>
      <c r="V356">
        <f t="shared" si="371"/>
        <v>0</v>
      </c>
      <c r="W356">
        <f t="shared" si="371"/>
        <v>0</v>
      </c>
      <c r="X356">
        <f t="shared" si="371"/>
        <v>0</v>
      </c>
      <c r="Y356">
        <f t="shared" si="371"/>
        <v>0</v>
      </c>
      <c r="Z356">
        <f t="shared" si="371"/>
        <v>0</v>
      </c>
      <c r="AA356">
        <f t="shared" si="371"/>
        <v>0</v>
      </c>
      <c r="AB356">
        <f t="shared" si="371"/>
        <v>0</v>
      </c>
      <c r="AC356">
        <f t="shared" si="371"/>
        <v>0</v>
      </c>
      <c r="AD356">
        <f t="shared" si="371"/>
        <v>0</v>
      </c>
      <c r="AE356">
        <f t="shared" si="371"/>
        <v>0</v>
      </c>
      <c r="AF356">
        <f t="shared" si="371"/>
        <v>0</v>
      </c>
      <c r="AG356">
        <f t="shared" si="371"/>
        <v>0</v>
      </c>
      <c r="AH356">
        <f t="shared" si="371"/>
        <v>0</v>
      </c>
      <c r="AI356">
        <f t="shared" si="371"/>
        <v>0</v>
      </c>
      <c r="AJ356">
        <f t="shared" si="371"/>
        <v>0</v>
      </c>
      <c r="AK356">
        <f t="shared" si="371"/>
        <v>0</v>
      </c>
      <c r="AL356">
        <f t="shared" si="371"/>
        <v>0</v>
      </c>
      <c r="AM356">
        <f t="shared" si="371"/>
        <v>0</v>
      </c>
      <c r="AN356">
        <f t="shared" si="371"/>
        <v>0</v>
      </c>
      <c r="AO356">
        <f t="shared" si="371"/>
        <v>0</v>
      </c>
      <c r="AP356">
        <f t="shared" si="371"/>
        <v>0</v>
      </c>
      <c r="AQ356">
        <f t="shared" si="371"/>
        <v>0</v>
      </c>
      <c r="AR356">
        <f t="shared" si="371"/>
        <v>0</v>
      </c>
      <c r="AS356">
        <f t="shared" si="371"/>
        <v>0</v>
      </c>
      <c r="AT356">
        <f t="shared" si="371"/>
        <v>0</v>
      </c>
      <c r="AU356">
        <f t="shared" si="371"/>
        <v>0</v>
      </c>
      <c r="AV356">
        <f t="shared" si="371"/>
        <v>0</v>
      </c>
      <c r="AW356">
        <f t="shared" si="371"/>
        <v>0</v>
      </c>
      <c r="AX356">
        <f t="shared" si="371"/>
        <v>0</v>
      </c>
      <c r="AY356">
        <f t="shared" si="371"/>
        <v>0</v>
      </c>
    </row>
    <row r="357" spans="1:51" ht="22.9" customHeight="1">
      <c r="A357" s="106" t="s">
        <v>312</v>
      </c>
      <c r="B357" s="107"/>
      <c r="C357" s="107"/>
      <c r="D357" s="107"/>
      <c r="E357" s="107"/>
      <c r="F357" s="107"/>
      <c r="G357" s="107"/>
      <c r="H357" s="107"/>
      <c r="I357" s="107"/>
      <c r="J357" s="107"/>
      <c r="K357" s="107"/>
      <c r="L357" s="107"/>
      <c r="M357" s="107"/>
    </row>
    <row r="358" spans="1:51" ht="22.9" customHeight="1">
      <c r="A358" s="6" t="s">
        <v>97</v>
      </c>
      <c r="B358" s="6" t="s">
        <v>258</v>
      </c>
      <c r="C358" s="7" t="s">
        <v>14</v>
      </c>
      <c r="D358" s="8">
        <v>59.3</v>
      </c>
      <c r="E358" s="8"/>
      <c r="F358" s="8">
        <f>ROUNDDOWN(D358*E358, 0)</f>
        <v>0</v>
      </c>
      <c r="G358" s="8"/>
      <c r="H358" s="8">
        <f>ROUNDDOWN(D358*G358, 0)</f>
        <v>0</v>
      </c>
      <c r="I358" s="8"/>
      <c r="J358" s="8">
        <f>ROUNDDOWN(D358*I358, 0)</f>
        <v>0</v>
      </c>
      <c r="K358" s="8">
        <f>E358+G358+I358</f>
        <v>0</v>
      </c>
      <c r="L358" s="8">
        <f>F358+H358+J358</f>
        <v>0</v>
      </c>
      <c r="M358" s="15"/>
      <c r="O358" t="str">
        <f>""</f>
        <v/>
      </c>
      <c r="P358" s="1" t="s">
        <v>86</v>
      </c>
      <c r="Q358">
        <v>1</v>
      </c>
      <c r="R358">
        <f>IF(P358="기계경비", J358, 0)</f>
        <v>0</v>
      </c>
      <c r="S358">
        <f>IF(P358="운반비", L358, 0)</f>
        <v>0</v>
      </c>
      <c r="T358">
        <f>IF(P358="작업부산물", F358, 0)</f>
        <v>0</v>
      </c>
      <c r="U358">
        <f>IF(P358="관급", F358, 0)</f>
        <v>0</v>
      </c>
      <c r="V358">
        <f>IF(P358="외주비", J358, 0)</f>
        <v>0</v>
      </c>
      <c r="W358">
        <f>IF(P358="장비비", J358, 0)</f>
        <v>0</v>
      </c>
      <c r="X358">
        <f>IF(P358="폐기물처리비", L358, 0)</f>
        <v>0</v>
      </c>
      <c r="Y358">
        <f>IF(P358="가설비", J358, 0)</f>
        <v>0</v>
      </c>
      <c r="Z358">
        <f>IF(P358="잡비제외분", F358, 0)</f>
        <v>0</v>
      </c>
      <c r="AA358">
        <f>IF(P358="사급자재대", L358, 0)</f>
        <v>0</v>
      </c>
      <c r="AB358">
        <f>IF(P358="관급자재대", L358, 0)</f>
        <v>0</v>
      </c>
      <c r="AC358">
        <f>IF(P358="사용자항목1", L358, 0)</f>
        <v>0</v>
      </c>
      <c r="AD358">
        <f>IF(P358="사용자항목2", L358, 0)</f>
        <v>0</v>
      </c>
      <c r="AE358">
        <f>IF(P358="안전관리비", L358, 0)</f>
        <v>0</v>
      </c>
      <c r="AF358">
        <f>IF(P358="품질관리비", L358, 0)</f>
        <v>0</v>
      </c>
      <c r="AG358">
        <f>IF(P358="작업부산물(철거해체)", L358, 0)</f>
        <v>0</v>
      </c>
      <c r="AH358">
        <f>IF(P358="재해예방기술지도비", L358, 0)</f>
        <v>0</v>
      </c>
      <c r="AI358">
        <f>IF(P358="사용자항목7", L358, 0)</f>
        <v>0</v>
      </c>
      <c r="AJ358">
        <f>IF(P358="석면분담금", L358, 0)</f>
        <v>0</v>
      </c>
      <c r="AK358">
        <f>IF(P358="임금채권분담금", L358, 0)</f>
        <v>0</v>
      </c>
      <c r="AL358">
        <f>IF(P358="사용자항목10", L358, 0)</f>
        <v>0</v>
      </c>
      <c r="AM358">
        <f>IF(P358="사용자항목11", L358, 0)</f>
        <v>0</v>
      </c>
      <c r="AN358">
        <f>IF(P358="사용자항목12", L358, 0)</f>
        <v>0</v>
      </c>
      <c r="AO358">
        <f>IF(P358="사용자항목13", L358, 0)</f>
        <v>0</v>
      </c>
      <c r="AP358">
        <f>IF(P358="사용자항목14", L358, 0)</f>
        <v>0</v>
      </c>
      <c r="AQ358">
        <f>IF(P358="사용자항목15", L358, 0)</f>
        <v>0</v>
      </c>
      <c r="AR358">
        <f>IF(P358="사용자항목16", L358, 0)</f>
        <v>0</v>
      </c>
      <c r="AS358">
        <f>IF(P358="사용자항목17", L358, 0)</f>
        <v>0</v>
      </c>
      <c r="AT358">
        <f>IF(P358="사용자항목18", L358, 0)</f>
        <v>0</v>
      </c>
      <c r="AU358">
        <f>IF(P358="사용자항목19", L358, 0)</f>
        <v>0</v>
      </c>
    </row>
    <row r="359" spans="1:51" ht="22.9" customHeight="1">
      <c r="A359" s="9"/>
      <c r="B359" s="9"/>
      <c r="C359" s="14"/>
      <c r="D359" s="8"/>
      <c r="E359" s="8"/>
      <c r="F359" s="8"/>
      <c r="G359" s="8"/>
      <c r="H359" s="8"/>
      <c r="I359" s="8"/>
      <c r="J359" s="8"/>
      <c r="K359" s="8"/>
      <c r="L359" s="8"/>
      <c r="M359" s="8"/>
    </row>
    <row r="360" spans="1:51" ht="22.9" customHeight="1">
      <c r="A360" s="9"/>
      <c r="B360" s="9"/>
      <c r="C360" s="14"/>
      <c r="D360" s="8"/>
      <c r="E360" s="8"/>
      <c r="F360" s="8"/>
      <c r="G360" s="8"/>
      <c r="H360" s="8"/>
      <c r="I360" s="8"/>
      <c r="J360" s="8"/>
      <c r="K360" s="8"/>
      <c r="L360" s="8"/>
      <c r="M360" s="8"/>
    </row>
    <row r="361" spans="1:51" ht="22.9" customHeight="1">
      <c r="A361" s="9"/>
      <c r="B361" s="9"/>
      <c r="C361" s="14"/>
      <c r="D361" s="8"/>
      <c r="E361" s="8"/>
      <c r="F361" s="8"/>
      <c r="G361" s="8"/>
      <c r="H361" s="8"/>
      <c r="I361" s="8"/>
      <c r="J361" s="8"/>
      <c r="K361" s="8"/>
      <c r="L361" s="8"/>
      <c r="M361" s="8"/>
    </row>
    <row r="362" spans="1:51" ht="22.9" customHeight="1">
      <c r="A362" s="9"/>
      <c r="B362" s="9"/>
      <c r="C362" s="14"/>
      <c r="D362" s="8"/>
      <c r="E362" s="8"/>
      <c r="F362" s="8"/>
      <c r="G362" s="8"/>
      <c r="H362" s="8"/>
      <c r="I362" s="8"/>
      <c r="J362" s="8"/>
      <c r="K362" s="8"/>
      <c r="L362" s="8"/>
      <c r="M362" s="8"/>
    </row>
    <row r="363" spans="1:51" ht="22.9" customHeight="1">
      <c r="A363" s="9"/>
      <c r="B363" s="9"/>
      <c r="C363" s="14"/>
      <c r="D363" s="8"/>
      <c r="E363" s="8"/>
      <c r="F363" s="8"/>
      <c r="G363" s="8"/>
      <c r="H363" s="8"/>
      <c r="I363" s="8"/>
      <c r="J363" s="8"/>
      <c r="K363" s="8"/>
      <c r="L363" s="8"/>
      <c r="M363" s="8"/>
    </row>
    <row r="364" spans="1:51" ht="22.9" customHeight="1">
      <c r="A364" s="9"/>
      <c r="B364" s="9"/>
      <c r="C364" s="14"/>
      <c r="D364" s="8"/>
      <c r="E364" s="8"/>
      <c r="F364" s="8"/>
      <c r="G364" s="8"/>
      <c r="H364" s="8"/>
      <c r="I364" s="8"/>
      <c r="J364" s="8"/>
      <c r="K364" s="8"/>
      <c r="L364" s="8"/>
      <c r="M364" s="8"/>
    </row>
    <row r="365" spans="1:51" ht="22.9" customHeight="1">
      <c r="A365" s="9"/>
      <c r="B365" s="9"/>
      <c r="C365" s="14"/>
      <c r="D365" s="8"/>
      <c r="E365" s="8"/>
      <c r="F365" s="8"/>
      <c r="G365" s="8"/>
      <c r="H365" s="8"/>
      <c r="I365" s="8"/>
      <c r="J365" s="8"/>
      <c r="K365" s="8"/>
      <c r="L365" s="8"/>
      <c r="M365" s="8"/>
    </row>
    <row r="366" spans="1:51" ht="22.9" customHeight="1">
      <c r="A366" s="9"/>
      <c r="B366" s="9"/>
      <c r="C366" s="14"/>
      <c r="D366" s="8"/>
      <c r="E366" s="8"/>
      <c r="F366" s="8"/>
      <c r="G366" s="8"/>
      <c r="H366" s="8"/>
      <c r="I366" s="8"/>
      <c r="J366" s="8"/>
      <c r="K366" s="8"/>
      <c r="L366" s="8"/>
      <c r="M366" s="8"/>
    </row>
    <row r="367" spans="1:51" ht="22.9" customHeight="1">
      <c r="A367" s="9"/>
      <c r="B367" s="9"/>
      <c r="C367" s="14"/>
      <c r="D367" s="8"/>
      <c r="E367" s="8"/>
      <c r="F367" s="8"/>
      <c r="G367" s="8"/>
      <c r="H367" s="8"/>
      <c r="I367" s="8"/>
      <c r="J367" s="8"/>
      <c r="K367" s="8"/>
      <c r="L367" s="8"/>
      <c r="M367" s="8"/>
    </row>
    <row r="368" spans="1:51" ht="22.9" customHeight="1">
      <c r="A368" s="9"/>
      <c r="B368" s="9"/>
      <c r="C368" s="14"/>
      <c r="D368" s="8"/>
      <c r="E368" s="8"/>
      <c r="F368" s="8"/>
      <c r="G368" s="8"/>
      <c r="H368" s="8"/>
      <c r="I368" s="8"/>
      <c r="J368" s="8"/>
      <c r="K368" s="8"/>
      <c r="L368" s="8"/>
      <c r="M368" s="8"/>
    </row>
    <row r="369" spans="1:51" ht="22.9" customHeight="1">
      <c r="A369" s="9"/>
      <c r="B369" s="9"/>
      <c r="C369" s="14"/>
      <c r="D369" s="8"/>
      <c r="E369" s="8"/>
      <c r="F369" s="8"/>
      <c r="G369" s="8"/>
      <c r="H369" s="8"/>
      <c r="I369" s="8"/>
      <c r="J369" s="8"/>
      <c r="K369" s="8"/>
      <c r="L369" s="8"/>
      <c r="M369" s="8"/>
    </row>
    <row r="370" spans="1:51" ht="22.9" customHeight="1">
      <c r="A370" s="9"/>
      <c r="B370" s="9"/>
      <c r="C370" s="14"/>
      <c r="D370" s="8"/>
      <c r="E370" s="8"/>
      <c r="F370" s="8"/>
      <c r="G370" s="8"/>
      <c r="H370" s="8"/>
      <c r="I370" s="8"/>
      <c r="J370" s="8"/>
      <c r="K370" s="8"/>
      <c r="L370" s="8"/>
      <c r="M370" s="8"/>
    </row>
    <row r="371" spans="1:51" ht="22.9" customHeight="1">
      <c r="A371" s="9"/>
      <c r="B371" s="9"/>
      <c r="C371" s="14"/>
      <c r="D371" s="8"/>
      <c r="E371" s="8"/>
      <c r="F371" s="8"/>
      <c r="G371" s="8"/>
      <c r="H371" s="8"/>
      <c r="I371" s="8"/>
      <c r="J371" s="8"/>
      <c r="K371" s="8"/>
      <c r="L371" s="8"/>
      <c r="M371" s="8"/>
    </row>
    <row r="372" spans="1:51" ht="22.9" customHeight="1">
      <c r="A372" s="10" t="s">
        <v>87</v>
      </c>
      <c r="B372" s="11"/>
      <c r="C372" s="12"/>
      <c r="D372" s="13"/>
      <c r="E372" s="13"/>
      <c r="F372" s="13">
        <f>ROUNDDOWN(SUMIF(Q358:Q371, "1", F358:F371), 0)</f>
        <v>0</v>
      </c>
      <c r="G372" s="13"/>
      <c r="H372" s="13">
        <f>ROUNDDOWN(SUMIF(Q358:Q371, "1", H358:H371), 0)</f>
        <v>0</v>
      </c>
      <c r="I372" s="13"/>
      <c r="J372" s="13">
        <f>ROUNDDOWN(SUMIF(Q358:Q371, "1", J358:J371), 0)</f>
        <v>0</v>
      </c>
      <c r="K372" s="13"/>
      <c r="L372" s="13">
        <f>F372+H372+J372</f>
        <v>0</v>
      </c>
      <c r="M372" s="13"/>
      <c r="R372">
        <f t="shared" ref="R372:AY372" si="372">ROUNDDOWN(SUM(R358:R358), 0)</f>
        <v>0</v>
      </c>
      <c r="S372">
        <f t="shared" si="372"/>
        <v>0</v>
      </c>
      <c r="T372">
        <f t="shared" si="372"/>
        <v>0</v>
      </c>
      <c r="U372">
        <f t="shared" si="372"/>
        <v>0</v>
      </c>
      <c r="V372">
        <f t="shared" si="372"/>
        <v>0</v>
      </c>
      <c r="W372">
        <f t="shared" si="372"/>
        <v>0</v>
      </c>
      <c r="X372">
        <f t="shared" si="372"/>
        <v>0</v>
      </c>
      <c r="Y372">
        <f t="shared" si="372"/>
        <v>0</v>
      </c>
      <c r="Z372">
        <f t="shared" si="372"/>
        <v>0</v>
      </c>
      <c r="AA372">
        <f t="shared" si="372"/>
        <v>0</v>
      </c>
      <c r="AB372">
        <f t="shared" si="372"/>
        <v>0</v>
      </c>
      <c r="AC372">
        <f t="shared" si="372"/>
        <v>0</v>
      </c>
      <c r="AD372">
        <f t="shared" si="372"/>
        <v>0</v>
      </c>
      <c r="AE372">
        <f t="shared" si="372"/>
        <v>0</v>
      </c>
      <c r="AF372">
        <f t="shared" si="372"/>
        <v>0</v>
      </c>
      <c r="AG372">
        <f t="shared" si="372"/>
        <v>0</v>
      </c>
      <c r="AH372">
        <f t="shared" si="372"/>
        <v>0</v>
      </c>
      <c r="AI372">
        <f t="shared" si="372"/>
        <v>0</v>
      </c>
      <c r="AJ372">
        <f t="shared" si="372"/>
        <v>0</v>
      </c>
      <c r="AK372">
        <f t="shared" si="372"/>
        <v>0</v>
      </c>
      <c r="AL372">
        <f t="shared" si="372"/>
        <v>0</v>
      </c>
      <c r="AM372">
        <f t="shared" si="372"/>
        <v>0</v>
      </c>
      <c r="AN372">
        <f t="shared" si="372"/>
        <v>0</v>
      </c>
      <c r="AO372">
        <f t="shared" si="372"/>
        <v>0</v>
      </c>
      <c r="AP372">
        <f t="shared" si="372"/>
        <v>0</v>
      </c>
      <c r="AQ372">
        <f t="shared" si="372"/>
        <v>0</v>
      </c>
      <c r="AR372">
        <f t="shared" si="372"/>
        <v>0</v>
      </c>
      <c r="AS372">
        <f t="shared" si="372"/>
        <v>0</v>
      </c>
      <c r="AT372">
        <f t="shared" si="372"/>
        <v>0</v>
      </c>
      <c r="AU372">
        <f t="shared" si="372"/>
        <v>0</v>
      </c>
      <c r="AV372">
        <f t="shared" si="372"/>
        <v>0</v>
      </c>
      <c r="AW372">
        <f t="shared" si="372"/>
        <v>0</v>
      </c>
      <c r="AX372">
        <f t="shared" si="372"/>
        <v>0</v>
      </c>
      <c r="AY372">
        <f t="shared" si="372"/>
        <v>0</v>
      </c>
    </row>
  </sheetData>
  <mergeCells count="31">
    <mergeCell ref="A325:M325"/>
    <mergeCell ref="A341:M341"/>
    <mergeCell ref="A357:M357"/>
    <mergeCell ref="A229:M229"/>
    <mergeCell ref="A245:M245"/>
    <mergeCell ref="A261:M261"/>
    <mergeCell ref="A277:M277"/>
    <mergeCell ref="A293:M293"/>
    <mergeCell ref="A309:M309"/>
    <mergeCell ref="A197:M197"/>
    <mergeCell ref="K3:L3"/>
    <mergeCell ref="A5:M5"/>
    <mergeCell ref="A21:M21"/>
    <mergeCell ref="A53:M53"/>
    <mergeCell ref="A69:M69"/>
    <mergeCell ref="A85:M85"/>
    <mergeCell ref="A101:M101"/>
    <mergeCell ref="A117:M117"/>
    <mergeCell ref="A149:M149"/>
    <mergeCell ref="A165:M165"/>
    <mergeCell ref="A181:M181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 A6:M372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803149606299213" right="0" top="0.55118110236220474" bottom="0.15748031496062992" header="0.31496062992125984" footer="0.15748031496062992"/>
  <pageSetup paperSize="9" scale="95" orientation="landscape" r:id="rId1"/>
  <rowBreaks count="23" manualBreakCount="23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  <brk id="132" max="16383" man="1"/>
    <brk id="148" max="16383" man="1"/>
    <brk id="164" max="16383" man="1"/>
    <brk id="180" max="16383" man="1"/>
    <brk id="196" max="16383" man="1"/>
    <brk id="212" max="16383" man="1"/>
    <brk id="228" max="16383" man="1"/>
    <brk id="244" max="16383" man="1"/>
    <brk id="260" max="16383" man="1"/>
    <brk id="276" max="16383" man="1"/>
    <brk id="292" max="16383" man="1"/>
    <brk id="308" max="16383" man="1"/>
    <brk id="324" max="16383" man="1"/>
    <brk id="340" max="16383" man="1"/>
    <brk id="356" max="16383" man="1"/>
    <brk id="3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AC65"/>
  <sheetViews>
    <sheetView view="pageBreakPreview" zoomScale="85" zoomScaleNormal="70" zoomScaleSheetLayoutView="85" workbookViewId="0">
      <selection activeCell="AD1" sqref="AD1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  <col min="21" max="21" width="9" hidden="1" customWidth="1"/>
    <col min="22" max="22" width="0" hidden="1" customWidth="1"/>
    <col min="23" max="23" width="12.625" hidden="1" customWidth="1"/>
    <col min="24" max="24" width="9.125" hidden="1" customWidth="1"/>
    <col min="25" max="25" width="12.625" hidden="1" customWidth="1"/>
    <col min="26" max="27" width="9.125" hidden="1" customWidth="1"/>
    <col min="28" max="28" width="18.875" hidden="1" customWidth="1"/>
    <col min="29" max="29" width="24.5" hidden="1" customWidth="1"/>
  </cols>
  <sheetData>
    <row r="1" spans="1:20" ht="30" customHeight="1">
      <c r="A1" s="40" t="s">
        <v>394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20" ht="30" customHeight="1">
      <c r="A2" s="42" t="str">
        <f>원가계산서!A2</f>
        <v>■ 공사명 : 병동 등 화장실 환경개선공사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4"/>
    </row>
    <row r="3" spans="1:20" ht="30" customHeight="1">
      <c r="A3" s="111" t="s">
        <v>260</v>
      </c>
      <c r="B3" s="111" t="s">
        <v>261</v>
      </c>
      <c r="C3" s="111" t="s">
        <v>4</v>
      </c>
      <c r="D3" s="111" t="s">
        <v>99</v>
      </c>
      <c r="E3" s="111" t="s">
        <v>72</v>
      </c>
      <c r="F3" s="111"/>
      <c r="G3" s="111" t="s">
        <v>73</v>
      </c>
      <c r="H3" s="111"/>
      <c r="I3" s="111" t="s">
        <v>74</v>
      </c>
      <c r="J3" s="111"/>
      <c r="K3" s="111" t="s">
        <v>75</v>
      </c>
      <c r="L3" s="111"/>
      <c r="M3" s="111" t="s">
        <v>76</v>
      </c>
      <c r="N3" s="113" t="s">
        <v>396</v>
      </c>
      <c r="O3" s="113" t="s">
        <v>397</v>
      </c>
      <c r="P3" s="113" t="s">
        <v>398</v>
      </c>
      <c r="Q3" s="113" t="s">
        <v>399</v>
      </c>
      <c r="R3" s="113" t="s">
        <v>400</v>
      </c>
      <c r="S3" s="113" t="s">
        <v>401</v>
      </c>
      <c r="T3" s="113" t="s">
        <v>402</v>
      </c>
    </row>
    <row r="4" spans="1:20" ht="30" customHeight="1">
      <c r="A4" s="112"/>
      <c r="B4" s="112"/>
      <c r="C4" s="112"/>
      <c r="D4" s="112"/>
      <c r="E4" s="45" t="s">
        <v>77</v>
      </c>
      <c r="F4" s="45" t="s">
        <v>403</v>
      </c>
      <c r="G4" s="45" t="s">
        <v>77</v>
      </c>
      <c r="H4" s="45" t="s">
        <v>403</v>
      </c>
      <c r="I4" s="45" t="s">
        <v>77</v>
      </c>
      <c r="J4" s="45" t="s">
        <v>403</v>
      </c>
      <c r="K4" s="45" t="s">
        <v>77</v>
      </c>
      <c r="L4" s="45" t="s">
        <v>403</v>
      </c>
      <c r="M4" s="112"/>
      <c r="N4" s="113"/>
      <c r="O4" s="113"/>
      <c r="P4" s="113"/>
      <c r="Q4" s="113"/>
      <c r="R4" s="113"/>
      <c r="S4" s="113"/>
      <c r="T4" s="113"/>
    </row>
    <row r="5" spans="1:20" ht="30" customHeight="1">
      <c r="A5" s="46" t="s">
        <v>1547</v>
      </c>
      <c r="B5" s="46" t="s">
        <v>117</v>
      </c>
      <c r="C5" s="46" t="s">
        <v>117</v>
      </c>
      <c r="D5" s="47">
        <v>1</v>
      </c>
      <c r="E5" s="48">
        <f>F6</f>
        <v>0</v>
      </c>
      <c r="F5" s="48">
        <f t="shared" ref="F5:F26" si="0">E5*D5</f>
        <v>0</v>
      </c>
      <c r="G5" s="48">
        <f>H6</f>
        <v>0</v>
      </c>
      <c r="H5" s="48">
        <f t="shared" ref="H5:H26" si="1">G5*D5</f>
        <v>0</v>
      </c>
      <c r="I5" s="48">
        <f>J6</f>
        <v>0</v>
      </c>
      <c r="J5" s="48">
        <f t="shared" ref="J5:J26" si="2">I5*D5</f>
        <v>0</v>
      </c>
      <c r="K5" s="48">
        <f t="shared" ref="K5:L26" si="3">E5+G5+I5</f>
        <v>0</v>
      </c>
      <c r="L5" s="48">
        <f t="shared" si="3"/>
        <v>0</v>
      </c>
      <c r="M5" s="46" t="s">
        <v>117</v>
      </c>
      <c r="N5" s="1" t="s">
        <v>85</v>
      </c>
      <c r="O5" s="1" t="s">
        <v>117</v>
      </c>
      <c r="P5" s="1" t="s">
        <v>117</v>
      </c>
      <c r="Q5" s="1" t="s">
        <v>117</v>
      </c>
      <c r="R5">
        <v>1</v>
      </c>
      <c r="S5" s="1" t="s">
        <v>117</v>
      </c>
      <c r="T5" s="34"/>
    </row>
    <row r="6" spans="1:20" ht="30" customHeight="1">
      <c r="A6" s="49" t="s">
        <v>1541</v>
      </c>
      <c r="B6" s="49" t="s">
        <v>117</v>
      </c>
      <c r="C6" s="49" t="s">
        <v>117</v>
      </c>
      <c r="D6" s="50">
        <v>1</v>
      </c>
      <c r="E6" s="51">
        <f>F7+F14+F21+F28</f>
        <v>0</v>
      </c>
      <c r="F6" s="51">
        <f t="shared" si="0"/>
        <v>0</v>
      </c>
      <c r="G6" s="51">
        <f>H7+H14+H21+H28</f>
        <v>0</v>
      </c>
      <c r="H6" s="51">
        <f>G6*D6</f>
        <v>0</v>
      </c>
      <c r="I6" s="51">
        <f>J7+J14+J21+J28</f>
        <v>0</v>
      </c>
      <c r="J6" s="51">
        <f t="shared" si="2"/>
        <v>0</v>
      </c>
      <c r="K6" s="51">
        <f t="shared" si="3"/>
        <v>0</v>
      </c>
      <c r="L6" s="51">
        <f t="shared" si="3"/>
        <v>0</v>
      </c>
      <c r="M6" s="49" t="s">
        <v>117</v>
      </c>
      <c r="N6" s="1" t="s">
        <v>404</v>
      </c>
      <c r="O6" s="1" t="s">
        <v>117</v>
      </c>
      <c r="P6" s="1" t="s">
        <v>85</v>
      </c>
      <c r="Q6" s="1" t="s">
        <v>117</v>
      </c>
      <c r="R6">
        <v>2</v>
      </c>
      <c r="S6" s="1" t="s">
        <v>117</v>
      </c>
      <c r="T6" s="34"/>
    </row>
    <row r="7" spans="1:20" ht="30" customHeight="1">
      <c r="A7" s="52" t="s">
        <v>405</v>
      </c>
      <c r="B7" s="52" t="s">
        <v>117</v>
      </c>
      <c r="C7" s="52" t="s">
        <v>117</v>
      </c>
      <c r="D7" s="53">
        <v>1</v>
      </c>
      <c r="E7" s="54">
        <f>F8+F9+F10+F11+F12+F13</f>
        <v>0</v>
      </c>
      <c r="F7" s="54">
        <f t="shared" si="0"/>
        <v>0</v>
      </c>
      <c r="G7" s="54">
        <f>H8+H9+H10+H11+H12+H13</f>
        <v>0</v>
      </c>
      <c r="H7" s="54">
        <f t="shared" si="1"/>
        <v>0</v>
      </c>
      <c r="I7" s="54">
        <f>J8+J9+J10+J11+J12+J13</f>
        <v>0</v>
      </c>
      <c r="J7" s="54">
        <f t="shared" si="2"/>
        <v>0</v>
      </c>
      <c r="K7" s="54">
        <f t="shared" si="3"/>
        <v>0</v>
      </c>
      <c r="L7" s="54">
        <f t="shared" si="3"/>
        <v>0</v>
      </c>
      <c r="M7" s="52" t="s">
        <v>117</v>
      </c>
      <c r="N7" s="1" t="s">
        <v>406</v>
      </c>
      <c r="O7" s="1" t="s">
        <v>117</v>
      </c>
      <c r="P7" s="1" t="s">
        <v>404</v>
      </c>
      <c r="Q7" s="1" t="s">
        <v>117</v>
      </c>
      <c r="R7">
        <v>3</v>
      </c>
      <c r="S7" s="1" t="s">
        <v>117</v>
      </c>
      <c r="T7" s="34"/>
    </row>
    <row r="8" spans="1:20" ht="30" customHeight="1">
      <c r="A8" s="55" t="s">
        <v>407</v>
      </c>
      <c r="B8" s="56" t="s">
        <v>117</v>
      </c>
      <c r="C8" s="56" t="s">
        <v>117</v>
      </c>
      <c r="D8" s="57">
        <v>1</v>
      </c>
      <c r="E8" s="58">
        <f>'공종별내역서(기계설비)'!F20</f>
        <v>0</v>
      </c>
      <c r="F8" s="58">
        <f t="shared" si="0"/>
        <v>0</v>
      </c>
      <c r="G8" s="58">
        <f>'공종별내역서(기계설비)'!H20</f>
        <v>0</v>
      </c>
      <c r="H8" s="58">
        <f t="shared" si="1"/>
        <v>0</v>
      </c>
      <c r="I8" s="58">
        <f>'공종별내역서(기계설비)'!J20</f>
        <v>0</v>
      </c>
      <c r="J8" s="58">
        <f t="shared" si="2"/>
        <v>0</v>
      </c>
      <c r="K8" s="58">
        <f t="shared" si="3"/>
        <v>0</v>
      </c>
      <c r="L8" s="58">
        <f t="shared" si="3"/>
        <v>0</v>
      </c>
      <c r="M8" s="56" t="s">
        <v>117</v>
      </c>
      <c r="N8" s="1" t="s">
        <v>408</v>
      </c>
      <c r="O8" s="1" t="s">
        <v>117</v>
      </c>
      <c r="P8" s="1" t="s">
        <v>406</v>
      </c>
      <c r="Q8" s="1" t="s">
        <v>117</v>
      </c>
      <c r="R8">
        <v>4</v>
      </c>
      <c r="S8" s="1" t="s">
        <v>117</v>
      </c>
      <c r="T8" s="34"/>
    </row>
    <row r="9" spans="1:20" ht="30" customHeight="1">
      <c r="A9" s="55" t="s">
        <v>409</v>
      </c>
      <c r="B9" s="56" t="s">
        <v>117</v>
      </c>
      <c r="C9" s="56" t="s">
        <v>117</v>
      </c>
      <c r="D9" s="57">
        <v>1</v>
      </c>
      <c r="E9" s="58">
        <f>'공종별내역서(기계설비)'!F67</f>
        <v>0</v>
      </c>
      <c r="F9" s="58">
        <f t="shared" si="0"/>
        <v>0</v>
      </c>
      <c r="G9" s="58">
        <f>'공종별내역서(기계설비)'!H67</f>
        <v>0</v>
      </c>
      <c r="H9" s="58">
        <f t="shared" si="1"/>
        <v>0</v>
      </c>
      <c r="I9" s="58">
        <f>'공종별내역서(기계설비)'!J67</f>
        <v>0</v>
      </c>
      <c r="J9" s="58">
        <f t="shared" si="2"/>
        <v>0</v>
      </c>
      <c r="K9" s="58">
        <f t="shared" si="3"/>
        <v>0</v>
      </c>
      <c r="L9" s="58">
        <f t="shared" si="3"/>
        <v>0</v>
      </c>
      <c r="M9" s="56" t="s">
        <v>117</v>
      </c>
      <c r="N9" s="1" t="s">
        <v>410</v>
      </c>
      <c r="O9" s="1" t="s">
        <v>117</v>
      </c>
      <c r="P9" s="1" t="s">
        <v>406</v>
      </c>
      <c r="Q9" s="1" t="s">
        <v>117</v>
      </c>
      <c r="R9">
        <v>4</v>
      </c>
      <c r="S9" s="1" t="s">
        <v>117</v>
      </c>
      <c r="T9" s="34"/>
    </row>
    <row r="10" spans="1:20" ht="30" customHeight="1">
      <c r="A10" s="55" t="s">
        <v>411</v>
      </c>
      <c r="B10" s="56" t="s">
        <v>117</v>
      </c>
      <c r="C10" s="56" t="s">
        <v>117</v>
      </c>
      <c r="D10" s="57">
        <v>1</v>
      </c>
      <c r="E10" s="58">
        <f>'공종별내역서(기계설비)'!F89</f>
        <v>0</v>
      </c>
      <c r="F10" s="58">
        <f t="shared" si="0"/>
        <v>0</v>
      </c>
      <c r="G10" s="58">
        <f>'공종별내역서(기계설비)'!H89</f>
        <v>0</v>
      </c>
      <c r="H10" s="58">
        <f t="shared" si="1"/>
        <v>0</v>
      </c>
      <c r="I10" s="58">
        <f>'공종별내역서(기계설비)'!J89</f>
        <v>0</v>
      </c>
      <c r="J10" s="58">
        <f t="shared" si="2"/>
        <v>0</v>
      </c>
      <c r="K10" s="58">
        <f t="shared" si="3"/>
        <v>0</v>
      </c>
      <c r="L10" s="58">
        <f t="shared" si="3"/>
        <v>0</v>
      </c>
      <c r="M10" s="56" t="s">
        <v>117</v>
      </c>
      <c r="N10" s="1" t="s">
        <v>412</v>
      </c>
      <c r="O10" s="1" t="s">
        <v>117</v>
      </c>
      <c r="P10" s="1" t="s">
        <v>406</v>
      </c>
      <c r="Q10" s="1" t="s">
        <v>117</v>
      </c>
      <c r="R10">
        <v>4</v>
      </c>
      <c r="S10" s="1" t="s">
        <v>117</v>
      </c>
      <c r="T10" s="34"/>
    </row>
    <row r="11" spans="1:20" ht="30" customHeight="1">
      <c r="A11" s="55" t="s">
        <v>413</v>
      </c>
      <c r="B11" s="56" t="s">
        <v>117</v>
      </c>
      <c r="C11" s="56" t="s">
        <v>117</v>
      </c>
      <c r="D11" s="57">
        <v>1</v>
      </c>
      <c r="E11" s="58">
        <f>'공종별내역서(기계설비)'!F130</f>
        <v>0</v>
      </c>
      <c r="F11" s="58">
        <f t="shared" si="0"/>
        <v>0</v>
      </c>
      <c r="G11" s="58">
        <f>'공종별내역서(기계설비)'!H130</f>
        <v>0</v>
      </c>
      <c r="H11" s="58">
        <f t="shared" si="1"/>
        <v>0</v>
      </c>
      <c r="I11" s="58">
        <f>'공종별내역서(기계설비)'!J130</f>
        <v>0</v>
      </c>
      <c r="J11" s="58">
        <f t="shared" si="2"/>
        <v>0</v>
      </c>
      <c r="K11" s="58">
        <f t="shared" si="3"/>
        <v>0</v>
      </c>
      <c r="L11" s="58">
        <f t="shared" si="3"/>
        <v>0</v>
      </c>
      <c r="M11" s="56" t="s">
        <v>117</v>
      </c>
      <c r="N11" s="1" t="s">
        <v>414</v>
      </c>
      <c r="O11" s="1" t="s">
        <v>117</v>
      </c>
      <c r="P11" s="1" t="s">
        <v>406</v>
      </c>
      <c r="Q11" s="1" t="s">
        <v>117</v>
      </c>
      <c r="R11">
        <v>4</v>
      </c>
      <c r="S11" s="1" t="s">
        <v>117</v>
      </c>
      <c r="T11" s="34"/>
    </row>
    <row r="12" spans="1:20" ht="30" customHeight="1">
      <c r="A12" s="55" t="s">
        <v>415</v>
      </c>
      <c r="B12" s="56" t="s">
        <v>117</v>
      </c>
      <c r="C12" s="56" t="s">
        <v>117</v>
      </c>
      <c r="D12" s="57">
        <v>1</v>
      </c>
      <c r="E12" s="58">
        <f>'공종별내역서(기계설비)'!F154</f>
        <v>0</v>
      </c>
      <c r="F12" s="58">
        <f t="shared" si="0"/>
        <v>0</v>
      </c>
      <c r="G12" s="58">
        <f>'공종별내역서(기계설비)'!H154</f>
        <v>0</v>
      </c>
      <c r="H12" s="58">
        <f t="shared" si="1"/>
        <v>0</v>
      </c>
      <c r="I12" s="58">
        <f>'공종별내역서(기계설비)'!J154</f>
        <v>0</v>
      </c>
      <c r="J12" s="58">
        <f t="shared" si="2"/>
        <v>0</v>
      </c>
      <c r="K12" s="58">
        <f t="shared" si="3"/>
        <v>0</v>
      </c>
      <c r="L12" s="58">
        <f t="shared" si="3"/>
        <v>0</v>
      </c>
      <c r="M12" s="56" t="s">
        <v>117</v>
      </c>
      <c r="N12" s="1" t="s">
        <v>416</v>
      </c>
      <c r="O12" s="1" t="s">
        <v>117</v>
      </c>
      <c r="P12" s="1" t="s">
        <v>406</v>
      </c>
      <c r="Q12" s="1" t="s">
        <v>117</v>
      </c>
      <c r="R12">
        <v>4</v>
      </c>
      <c r="S12" s="1" t="s">
        <v>117</v>
      </c>
      <c r="T12" s="34"/>
    </row>
    <row r="13" spans="1:20" ht="30" customHeight="1">
      <c r="A13" s="55"/>
      <c r="B13" s="56"/>
      <c r="C13" s="56"/>
      <c r="D13" s="57"/>
      <c r="E13" s="58"/>
      <c r="F13" s="58"/>
      <c r="G13" s="58"/>
      <c r="H13" s="58"/>
      <c r="I13" s="58"/>
      <c r="J13" s="58"/>
      <c r="K13" s="58"/>
      <c r="L13" s="58"/>
      <c r="M13" s="56"/>
      <c r="N13" s="1"/>
      <c r="O13" s="1"/>
      <c r="P13" s="1"/>
      <c r="Q13" s="1"/>
      <c r="S13" s="1"/>
      <c r="T13" s="34"/>
    </row>
    <row r="14" spans="1:20" ht="30" customHeight="1">
      <c r="A14" s="52" t="s">
        <v>417</v>
      </c>
      <c r="B14" s="52" t="s">
        <v>117</v>
      </c>
      <c r="C14" s="52" t="s">
        <v>117</v>
      </c>
      <c r="D14" s="53">
        <v>1</v>
      </c>
      <c r="E14" s="54">
        <f>F15+F16+F17+F18+F19+F20</f>
        <v>0</v>
      </c>
      <c r="F14" s="54">
        <f t="shared" si="0"/>
        <v>0</v>
      </c>
      <c r="G14" s="54">
        <f>H15+H16+H17+H18+H19+H20</f>
        <v>0</v>
      </c>
      <c r="H14" s="54">
        <f t="shared" si="1"/>
        <v>0</v>
      </c>
      <c r="I14" s="54">
        <f>J15+J16+J17+J18+J19+J20</f>
        <v>0</v>
      </c>
      <c r="J14" s="54">
        <f t="shared" si="2"/>
        <v>0</v>
      </c>
      <c r="K14" s="54">
        <f t="shared" si="3"/>
        <v>0</v>
      </c>
      <c r="L14" s="54">
        <f t="shared" si="3"/>
        <v>0</v>
      </c>
      <c r="M14" s="52" t="s">
        <v>117</v>
      </c>
      <c r="N14" s="1" t="s">
        <v>418</v>
      </c>
      <c r="O14" s="1" t="s">
        <v>117</v>
      </c>
      <c r="P14" s="1" t="s">
        <v>404</v>
      </c>
      <c r="Q14" s="1" t="s">
        <v>117</v>
      </c>
      <c r="R14">
        <v>3</v>
      </c>
      <c r="S14" s="1" t="s">
        <v>117</v>
      </c>
      <c r="T14" s="34"/>
    </row>
    <row r="15" spans="1:20" ht="30" customHeight="1">
      <c r="A15" s="55" t="s">
        <v>419</v>
      </c>
      <c r="B15" s="56" t="s">
        <v>117</v>
      </c>
      <c r="C15" s="56" t="s">
        <v>117</v>
      </c>
      <c r="D15" s="57">
        <v>1</v>
      </c>
      <c r="E15" s="58">
        <f>'공종별내역서(기계설비)'!F196</f>
        <v>0</v>
      </c>
      <c r="F15" s="58">
        <f t="shared" si="0"/>
        <v>0</v>
      </c>
      <c r="G15" s="58">
        <f>'공종별내역서(기계설비)'!H196</f>
        <v>0</v>
      </c>
      <c r="H15" s="58">
        <f t="shared" si="1"/>
        <v>0</v>
      </c>
      <c r="I15" s="58">
        <f>'공종별내역서(기계설비)'!J196</f>
        <v>0</v>
      </c>
      <c r="J15" s="58">
        <f t="shared" si="2"/>
        <v>0</v>
      </c>
      <c r="K15" s="58">
        <f t="shared" si="3"/>
        <v>0</v>
      </c>
      <c r="L15" s="58">
        <f t="shared" si="3"/>
        <v>0</v>
      </c>
      <c r="M15" s="56" t="s">
        <v>117</v>
      </c>
      <c r="N15" s="1" t="s">
        <v>420</v>
      </c>
      <c r="O15" s="1" t="s">
        <v>117</v>
      </c>
      <c r="P15" s="1" t="s">
        <v>418</v>
      </c>
      <c r="Q15" s="1" t="s">
        <v>117</v>
      </c>
      <c r="R15">
        <v>4</v>
      </c>
      <c r="S15" s="1" t="s">
        <v>117</v>
      </c>
      <c r="T15" s="34"/>
    </row>
    <row r="16" spans="1:20" ht="30" customHeight="1">
      <c r="A16" s="55" t="s">
        <v>421</v>
      </c>
      <c r="B16" s="56" t="s">
        <v>117</v>
      </c>
      <c r="C16" s="56" t="s">
        <v>117</v>
      </c>
      <c r="D16" s="57">
        <v>1</v>
      </c>
      <c r="E16" s="58">
        <f>'공종별내역서(기계설비)'!F243</f>
        <v>0</v>
      </c>
      <c r="F16" s="58">
        <f t="shared" si="0"/>
        <v>0</v>
      </c>
      <c r="G16" s="58">
        <f>'공종별내역서(기계설비)'!H243</f>
        <v>0</v>
      </c>
      <c r="H16" s="58">
        <f t="shared" si="1"/>
        <v>0</v>
      </c>
      <c r="I16" s="58">
        <f>'공종별내역서(기계설비)'!J243</f>
        <v>0</v>
      </c>
      <c r="J16" s="58">
        <f t="shared" si="2"/>
        <v>0</v>
      </c>
      <c r="K16" s="58">
        <f t="shared" si="3"/>
        <v>0</v>
      </c>
      <c r="L16" s="58">
        <f t="shared" si="3"/>
        <v>0</v>
      </c>
      <c r="M16" s="56" t="s">
        <v>117</v>
      </c>
      <c r="N16" s="1" t="s">
        <v>422</v>
      </c>
      <c r="O16" s="1" t="s">
        <v>117</v>
      </c>
      <c r="P16" s="1" t="s">
        <v>418</v>
      </c>
      <c r="Q16" s="1" t="s">
        <v>117</v>
      </c>
      <c r="R16">
        <v>4</v>
      </c>
      <c r="S16" s="1" t="s">
        <v>117</v>
      </c>
      <c r="T16" s="34"/>
    </row>
    <row r="17" spans="1:29" ht="30" customHeight="1">
      <c r="A17" s="55" t="s">
        <v>423</v>
      </c>
      <c r="B17" s="56" t="s">
        <v>117</v>
      </c>
      <c r="C17" s="56" t="s">
        <v>117</v>
      </c>
      <c r="D17" s="57">
        <v>1</v>
      </c>
      <c r="E17" s="58">
        <f>'공종별내역서(기계설비)'!F266</f>
        <v>0</v>
      </c>
      <c r="F17" s="58">
        <f t="shared" si="0"/>
        <v>0</v>
      </c>
      <c r="G17" s="58">
        <f>'공종별내역서(기계설비)'!H266</f>
        <v>0</v>
      </c>
      <c r="H17" s="58">
        <f t="shared" si="1"/>
        <v>0</v>
      </c>
      <c r="I17" s="58">
        <f>'공종별내역서(기계설비)'!J266</f>
        <v>0</v>
      </c>
      <c r="J17" s="58">
        <f t="shared" si="2"/>
        <v>0</v>
      </c>
      <c r="K17" s="58">
        <f t="shared" si="3"/>
        <v>0</v>
      </c>
      <c r="L17" s="58">
        <f t="shared" si="3"/>
        <v>0</v>
      </c>
      <c r="M17" s="56" t="s">
        <v>117</v>
      </c>
      <c r="N17" s="1" t="s">
        <v>424</v>
      </c>
      <c r="O17" s="1" t="s">
        <v>117</v>
      </c>
      <c r="P17" s="1" t="s">
        <v>418</v>
      </c>
      <c r="Q17" s="1" t="s">
        <v>117</v>
      </c>
      <c r="R17">
        <v>4</v>
      </c>
      <c r="S17" s="1" t="s">
        <v>117</v>
      </c>
      <c r="T17" s="34"/>
    </row>
    <row r="18" spans="1:29" ht="30" customHeight="1">
      <c r="A18" s="55" t="s">
        <v>425</v>
      </c>
      <c r="B18" s="56" t="s">
        <v>117</v>
      </c>
      <c r="C18" s="56" t="s">
        <v>117</v>
      </c>
      <c r="D18" s="57">
        <v>1</v>
      </c>
      <c r="E18" s="58">
        <f>'공종별내역서(기계설비)'!F308</f>
        <v>0</v>
      </c>
      <c r="F18" s="58">
        <f t="shared" si="0"/>
        <v>0</v>
      </c>
      <c r="G18" s="58">
        <f>'공종별내역서(기계설비)'!H308</f>
        <v>0</v>
      </c>
      <c r="H18" s="58">
        <f t="shared" si="1"/>
        <v>0</v>
      </c>
      <c r="I18" s="58">
        <f>'공종별내역서(기계설비)'!J308</f>
        <v>0</v>
      </c>
      <c r="J18" s="58">
        <f t="shared" si="2"/>
        <v>0</v>
      </c>
      <c r="K18" s="58">
        <f t="shared" si="3"/>
        <v>0</v>
      </c>
      <c r="L18" s="58">
        <f t="shared" si="3"/>
        <v>0</v>
      </c>
      <c r="M18" s="56" t="s">
        <v>117</v>
      </c>
      <c r="N18" s="1" t="s">
        <v>426</v>
      </c>
      <c r="O18" s="1" t="s">
        <v>117</v>
      </c>
      <c r="P18" s="1" t="s">
        <v>418</v>
      </c>
      <c r="Q18" s="1" t="s">
        <v>117</v>
      </c>
      <c r="R18">
        <v>4</v>
      </c>
      <c r="S18" s="1" t="s">
        <v>117</v>
      </c>
      <c r="T18" s="34"/>
    </row>
    <row r="19" spans="1:29" ht="30" customHeight="1">
      <c r="A19" s="55" t="s">
        <v>427</v>
      </c>
      <c r="B19" s="56" t="s">
        <v>117</v>
      </c>
      <c r="C19" s="56" t="s">
        <v>117</v>
      </c>
      <c r="D19" s="57">
        <v>1</v>
      </c>
      <c r="E19" s="58">
        <f>'공종별내역서(기계설비)'!F332</f>
        <v>0</v>
      </c>
      <c r="F19" s="58">
        <f t="shared" si="0"/>
        <v>0</v>
      </c>
      <c r="G19" s="58">
        <f>'공종별내역서(기계설비)'!H332</f>
        <v>0</v>
      </c>
      <c r="H19" s="58">
        <f t="shared" si="1"/>
        <v>0</v>
      </c>
      <c r="I19" s="58">
        <f>'공종별내역서(기계설비)'!J332</f>
        <v>0</v>
      </c>
      <c r="J19" s="58">
        <f t="shared" si="2"/>
        <v>0</v>
      </c>
      <c r="K19" s="58">
        <f t="shared" si="3"/>
        <v>0</v>
      </c>
      <c r="L19" s="58">
        <f t="shared" si="3"/>
        <v>0</v>
      </c>
      <c r="M19" s="56" t="s">
        <v>117</v>
      </c>
      <c r="N19" s="1" t="s">
        <v>428</v>
      </c>
      <c r="O19" s="1" t="s">
        <v>117</v>
      </c>
      <c r="P19" s="1" t="s">
        <v>418</v>
      </c>
      <c r="Q19" s="1" t="s">
        <v>117</v>
      </c>
      <c r="R19">
        <v>4</v>
      </c>
      <c r="S19" s="1" t="s">
        <v>117</v>
      </c>
      <c r="T19" s="34"/>
    </row>
    <row r="20" spans="1:29" ht="30" customHeight="1">
      <c r="A20" s="55"/>
      <c r="B20" s="56"/>
      <c r="C20" s="56"/>
      <c r="D20" s="57"/>
      <c r="E20" s="58"/>
      <c r="F20" s="58"/>
      <c r="G20" s="58"/>
      <c r="H20" s="58"/>
      <c r="I20" s="58"/>
      <c r="J20" s="58"/>
      <c r="K20" s="58"/>
      <c r="L20" s="58"/>
      <c r="M20" s="56"/>
      <c r="N20" s="1"/>
      <c r="O20" s="1"/>
      <c r="P20" s="1"/>
      <c r="Q20" s="1"/>
      <c r="S20" s="1"/>
      <c r="T20" s="34"/>
    </row>
    <row r="21" spans="1:29" ht="30" customHeight="1">
      <c r="A21" s="52" t="s">
        <v>429</v>
      </c>
      <c r="B21" s="52" t="s">
        <v>117</v>
      </c>
      <c r="C21" s="52" t="s">
        <v>117</v>
      </c>
      <c r="D21" s="53">
        <v>1</v>
      </c>
      <c r="E21" s="54">
        <f>F22+F23+F24+F25+F26+F27</f>
        <v>0</v>
      </c>
      <c r="F21" s="54">
        <f t="shared" si="0"/>
        <v>0</v>
      </c>
      <c r="G21" s="54">
        <f>H22+H23+H24+H25+H26+H27</f>
        <v>0</v>
      </c>
      <c r="H21" s="54">
        <f t="shared" si="1"/>
        <v>0</v>
      </c>
      <c r="I21" s="54">
        <f>J22+J23+J24+J25+J26+J27</f>
        <v>0</v>
      </c>
      <c r="J21" s="54">
        <f t="shared" si="2"/>
        <v>0</v>
      </c>
      <c r="K21" s="54">
        <f t="shared" si="3"/>
        <v>0</v>
      </c>
      <c r="L21" s="54">
        <f t="shared" si="3"/>
        <v>0</v>
      </c>
      <c r="M21" s="52" t="s">
        <v>117</v>
      </c>
      <c r="N21" s="1" t="s">
        <v>430</v>
      </c>
      <c r="O21" s="1" t="s">
        <v>117</v>
      </c>
      <c r="P21" s="1" t="s">
        <v>404</v>
      </c>
      <c r="Q21" s="1" t="s">
        <v>117</v>
      </c>
      <c r="R21">
        <v>3</v>
      </c>
      <c r="S21" s="1" t="s">
        <v>117</v>
      </c>
      <c r="T21" s="34"/>
    </row>
    <row r="22" spans="1:29" ht="30" customHeight="1">
      <c r="A22" s="55" t="s">
        <v>431</v>
      </c>
      <c r="B22" s="56" t="s">
        <v>117</v>
      </c>
      <c r="C22" s="56" t="s">
        <v>117</v>
      </c>
      <c r="D22" s="57">
        <v>1</v>
      </c>
      <c r="E22" s="58">
        <f>'공종별내역서(기계설비)'!F350</f>
        <v>0</v>
      </c>
      <c r="F22" s="58">
        <f t="shared" si="0"/>
        <v>0</v>
      </c>
      <c r="G22" s="58">
        <f>'공종별내역서(기계설비)'!H350</f>
        <v>0</v>
      </c>
      <c r="H22" s="58">
        <f t="shared" si="1"/>
        <v>0</v>
      </c>
      <c r="I22" s="58">
        <f>'공종별내역서(기계설비)'!J350</f>
        <v>0</v>
      </c>
      <c r="J22" s="58">
        <f t="shared" si="2"/>
        <v>0</v>
      </c>
      <c r="K22" s="58">
        <f t="shared" si="3"/>
        <v>0</v>
      </c>
      <c r="L22" s="58">
        <f t="shared" si="3"/>
        <v>0</v>
      </c>
      <c r="M22" s="56" t="s">
        <v>117</v>
      </c>
      <c r="N22" s="1" t="s">
        <v>432</v>
      </c>
      <c r="O22" s="1" t="s">
        <v>117</v>
      </c>
      <c r="P22" s="1" t="s">
        <v>430</v>
      </c>
      <c r="Q22" s="1" t="s">
        <v>117</v>
      </c>
      <c r="R22">
        <v>4</v>
      </c>
      <c r="S22" s="1" t="s">
        <v>117</v>
      </c>
      <c r="T22" s="34"/>
    </row>
    <row r="23" spans="1:29" ht="30" customHeight="1">
      <c r="A23" s="55" t="s">
        <v>433</v>
      </c>
      <c r="B23" s="56" t="s">
        <v>117</v>
      </c>
      <c r="C23" s="56" t="s">
        <v>117</v>
      </c>
      <c r="D23" s="57">
        <v>1</v>
      </c>
      <c r="E23" s="58">
        <f>'공종별내역서(기계설비)'!F421</f>
        <v>0</v>
      </c>
      <c r="F23" s="58">
        <f t="shared" si="0"/>
        <v>0</v>
      </c>
      <c r="G23" s="58">
        <f>'공종별내역서(기계설비)'!H421</f>
        <v>0</v>
      </c>
      <c r="H23" s="58">
        <f t="shared" si="1"/>
        <v>0</v>
      </c>
      <c r="I23" s="58">
        <f>'공종별내역서(기계설비)'!J421</f>
        <v>0</v>
      </c>
      <c r="J23" s="58">
        <f t="shared" si="2"/>
        <v>0</v>
      </c>
      <c r="K23" s="58">
        <f t="shared" si="3"/>
        <v>0</v>
      </c>
      <c r="L23" s="58">
        <f t="shared" si="3"/>
        <v>0</v>
      </c>
      <c r="M23" s="56" t="s">
        <v>117</v>
      </c>
      <c r="N23" s="1" t="s">
        <v>434</v>
      </c>
      <c r="O23" s="1" t="s">
        <v>117</v>
      </c>
      <c r="P23" s="1" t="s">
        <v>430</v>
      </c>
      <c r="Q23" s="1" t="s">
        <v>117</v>
      </c>
      <c r="R23">
        <v>4</v>
      </c>
      <c r="S23" s="1" t="s">
        <v>117</v>
      </c>
      <c r="T23" s="34"/>
    </row>
    <row r="24" spans="1:29" ht="30" customHeight="1">
      <c r="A24" s="55" t="s">
        <v>435</v>
      </c>
      <c r="B24" s="56" t="s">
        <v>117</v>
      </c>
      <c r="C24" s="56" t="s">
        <v>117</v>
      </c>
      <c r="D24" s="57">
        <v>1</v>
      </c>
      <c r="E24" s="58">
        <f>'공종별내역서(기계설비)'!F444</f>
        <v>0</v>
      </c>
      <c r="F24" s="58">
        <f t="shared" si="0"/>
        <v>0</v>
      </c>
      <c r="G24" s="58">
        <f>'공종별내역서(기계설비)'!H444</f>
        <v>0</v>
      </c>
      <c r="H24" s="58">
        <f t="shared" si="1"/>
        <v>0</v>
      </c>
      <c r="I24" s="58">
        <f>'공종별내역서(기계설비)'!J444</f>
        <v>0</v>
      </c>
      <c r="J24" s="58">
        <f t="shared" si="2"/>
        <v>0</v>
      </c>
      <c r="K24" s="58">
        <f t="shared" si="3"/>
        <v>0</v>
      </c>
      <c r="L24" s="58">
        <f t="shared" si="3"/>
        <v>0</v>
      </c>
      <c r="M24" s="56" t="s">
        <v>117</v>
      </c>
      <c r="N24" s="1" t="s">
        <v>436</v>
      </c>
      <c r="O24" s="1" t="s">
        <v>117</v>
      </c>
      <c r="P24" s="1" t="s">
        <v>430</v>
      </c>
      <c r="Q24" s="1" t="s">
        <v>117</v>
      </c>
      <c r="R24">
        <v>4</v>
      </c>
      <c r="S24" s="1" t="s">
        <v>117</v>
      </c>
      <c r="T24" s="34"/>
    </row>
    <row r="25" spans="1:29" ht="30" customHeight="1">
      <c r="A25" s="55" t="s">
        <v>437</v>
      </c>
      <c r="B25" s="56" t="s">
        <v>117</v>
      </c>
      <c r="C25" s="56" t="s">
        <v>117</v>
      </c>
      <c r="D25" s="57">
        <v>1</v>
      </c>
      <c r="E25" s="58">
        <f>'공종별내역서(기계설비)'!F486</f>
        <v>0</v>
      </c>
      <c r="F25" s="58">
        <f t="shared" si="0"/>
        <v>0</v>
      </c>
      <c r="G25" s="58">
        <f>'공종별내역서(기계설비)'!H486</f>
        <v>0</v>
      </c>
      <c r="H25" s="58">
        <f t="shared" si="1"/>
        <v>0</v>
      </c>
      <c r="I25" s="58">
        <f>'공종별내역서(기계설비)'!J486</f>
        <v>0</v>
      </c>
      <c r="J25" s="58">
        <f t="shared" si="2"/>
        <v>0</v>
      </c>
      <c r="K25" s="58">
        <f t="shared" si="3"/>
        <v>0</v>
      </c>
      <c r="L25" s="58">
        <f t="shared" si="3"/>
        <v>0</v>
      </c>
      <c r="M25" s="56" t="s">
        <v>117</v>
      </c>
      <c r="N25" s="1" t="s">
        <v>438</v>
      </c>
      <c r="O25" s="1" t="s">
        <v>117</v>
      </c>
      <c r="P25" s="1" t="s">
        <v>430</v>
      </c>
      <c r="Q25" s="1" t="s">
        <v>117</v>
      </c>
      <c r="R25">
        <v>4</v>
      </c>
      <c r="S25" s="1" t="s">
        <v>117</v>
      </c>
      <c r="T25" s="34"/>
    </row>
    <row r="26" spans="1:29" ht="30" customHeight="1">
      <c r="A26" s="55" t="s">
        <v>439</v>
      </c>
      <c r="B26" s="56" t="s">
        <v>117</v>
      </c>
      <c r="C26" s="56" t="s">
        <v>117</v>
      </c>
      <c r="D26" s="57">
        <v>1</v>
      </c>
      <c r="E26" s="58">
        <f>'공종별내역서(기계설비)'!F510</f>
        <v>0</v>
      </c>
      <c r="F26" s="58">
        <f t="shared" si="0"/>
        <v>0</v>
      </c>
      <c r="G26" s="58">
        <f>'공종별내역서(기계설비)'!H510</f>
        <v>0</v>
      </c>
      <c r="H26" s="58">
        <f t="shared" si="1"/>
        <v>0</v>
      </c>
      <c r="I26" s="58">
        <f>'공종별내역서(기계설비)'!J510</f>
        <v>0</v>
      </c>
      <c r="J26" s="58">
        <f t="shared" si="2"/>
        <v>0</v>
      </c>
      <c r="K26" s="58">
        <f t="shared" si="3"/>
        <v>0</v>
      </c>
      <c r="L26" s="58">
        <f t="shared" si="3"/>
        <v>0</v>
      </c>
      <c r="M26" s="56" t="s">
        <v>117</v>
      </c>
      <c r="N26" s="1" t="s">
        <v>440</v>
      </c>
      <c r="O26" s="1" t="s">
        <v>117</v>
      </c>
      <c r="P26" s="1" t="s">
        <v>430</v>
      </c>
      <c r="Q26" s="1" t="s">
        <v>117</v>
      </c>
      <c r="R26">
        <v>4</v>
      </c>
      <c r="S26" s="1" t="s">
        <v>117</v>
      </c>
      <c r="T26" s="34"/>
    </row>
    <row r="27" spans="1:29" ht="30" customHeight="1">
      <c r="A27" s="55"/>
      <c r="B27" s="56"/>
      <c r="C27" s="56"/>
      <c r="D27" s="57"/>
      <c r="E27" s="58"/>
      <c r="F27" s="58"/>
      <c r="G27" s="58"/>
      <c r="H27" s="58"/>
      <c r="I27" s="58"/>
      <c r="J27" s="58"/>
      <c r="K27" s="58"/>
      <c r="L27" s="58"/>
      <c r="M27" s="56"/>
      <c r="N27" s="1"/>
      <c r="O27" s="1"/>
      <c r="P27" s="1"/>
      <c r="Q27" s="1"/>
      <c r="S27" s="1"/>
      <c r="T27" s="34"/>
    </row>
    <row r="28" spans="1:29" ht="30" customHeight="1">
      <c r="A28" s="50" t="str">
        <f>+'공종별내역서(기계설비)'!A511</f>
        <v>010101.  위생기구설치공사 공용화장실</v>
      </c>
      <c r="B28" s="50"/>
      <c r="C28" s="50"/>
      <c r="D28" s="50">
        <v>1</v>
      </c>
      <c r="E28" s="50"/>
      <c r="F28" s="59">
        <f>+F29+F33+F37+F41+F45+F49+F53+F57</f>
        <v>0</v>
      </c>
      <c r="G28" s="59"/>
      <c r="H28" s="59">
        <f>+H29+H33+H37+H41+H45+H49+H53+H57</f>
        <v>0</v>
      </c>
      <c r="I28" s="59"/>
      <c r="J28" s="59"/>
      <c r="K28" s="59"/>
      <c r="L28" s="51">
        <f>+L29+L33+L37+L41+L45+L49+L53+L57</f>
        <v>0</v>
      </c>
      <c r="M28" s="50"/>
      <c r="T28" s="34"/>
      <c r="W28" s="39"/>
      <c r="X28" s="39"/>
      <c r="Y28" s="39"/>
      <c r="Z28" s="39"/>
      <c r="AA28" s="39"/>
      <c r="AB28" s="39"/>
      <c r="AC28" s="39"/>
    </row>
    <row r="29" spans="1:29" ht="30" customHeight="1">
      <c r="A29" s="53" t="s">
        <v>441</v>
      </c>
      <c r="B29" s="53"/>
      <c r="C29" s="53"/>
      <c r="D29" s="53"/>
      <c r="E29" s="53"/>
      <c r="F29" s="60">
        <f>SUM(F30:F32)</f>
        <v>0</v>
      </c>
      <c r="G29" s="60"/>
      <c r="H29" s="60">
        <f>SUM(H30:H32)</f>
        <v>0</v>
      </c>
      <c r="I29" s="60"/>
      <c r="J29" s="60"/>
      <c r="K29" s="60"/>
      <c r="L29" s="60">
        <f>SUM(L30:L32)</f>
        <v>0</v>
      </c>
      <c r="M29" s="53"/>
      <c r="T29" s="34"/>
    </row>
    <row r="30" spans="1:29" ht="30" customHeight="1">
      <c r="A30" s="61" t="str">
        <f>+'공종별내역서(기계설비)'!A512</f>
        <v>0101010101  2층 T-2 환기덕트설치공사 공용</v>
      </c>
      <c r="B30" s="57"/>
      <c r="C30" s="57"/>
      <c r="D30" s="57">
        <v>1</v>
      </c>
      <c r="E30" s="62"/>
      <c r="F30" s="62">
        <f>+'공종별내역서(기계설비)'!F536</f>
        <v>0</v>
      </c>
      <c r="G30" s="62"/>
      <c r="H30" s="62">
        <f>+'공종별내역서(기계설비)'!H536</f>
        <v>0</v>
      </c>
      <c r="I30" s="62"/>
      <c r="J30" s="62"/>
      <c r="K30" s="62"/>
      <c r="L30" s="62">
        <f t="shared" ref="L30:L51" si="4">F30+H30+J30</f>
        <v>0</v>
      </c>
      <c r="M30" s="57"/>
      <c r="T30" s="34"/>
    </row>
    <row r="31" spans="1:29" ht="30" customHeight="1">
      <c r="A31" s="61" t="str">
        <f>+'공종별내역서(기계설비)'!A537</f>
        <v>0101010102  4층 T-5 환기덕트설치공사 공용</v>
      </c>
      <c r="B31" s="57"/>
      <c r="C31" s="57"/>
      <c r="D31" s="57">
        <v>1</v>
      </c>
      <c r="E31" s="62"/>
      <c r="F31" s="62">
        <f>+'공종별내역서(기계설비)'!F561</f>
        <v>0</v>
      </c>
      <c r="G31" s="62"/>
      <c r="H31" s="62">
        <f>+'공종별내역서(기계설비)'!H561</f>
        <v>0</v>
      </c>
      <c r="I31" s="62"/>
      <c r="J31" s="62"/>
      <c r="K31" s="62"/>
      <c r="L31" s="62">
        <f t="shared" si="4"/>
        <v>0</v>
      </c>
      <c r="M31" s="57"/>
      <c r="T31" s="34"/>
    </row>
    <row r="32" spans="1:29" ht="30" customHeight="1">
      <c r="A32" s="61"/>
      <c r="B32" s="57"/>
      <c r="C32" s="57"/>
      <c r="D32" s="57"/>
      <c r="E32" s="62"/>
      <c r="F32" s="62"/>
      <c r="G32" s="62"/>
      <c r="H32" s="62"/>
      <c r="I32" s="62"/>
      <c r="J32" s="62"/>
      <c r="K32" s="62"/>
      <c r="L32" s="62"/>
      <c r="M32" s="57"/>
      <c r="T32" s="34"/>
    </row>
    <row r="33" spans="1:20" ht="30" customHeight="1">
      <c r="A33" s="53" t="s">
        <v>442</v>
      </c>
      <c r="B33" s="53"/>
      <c r="C33" s="53"/>
      <c r="D33" s="53"/>
      <c r="E33" s="63"/>
      <c r="F33" s="60">
        <f>SUM(F34:F36)</f>
        <v>0</v>
      </c>
      <c r="G33" s="63"/>
      <c r="H33" s="60">
        <f>SUM(H34:H36)</f>
        <v>0</v>
      </c>
      <c r="I33" s="63"/>
      <c r="J33" s="63"/>
      <c r="K33" s="63"/>
      <c r="L33" s="60">
        <f>SUM(L34:L36)</f>
        <v>0</v>
      </c>
      <c r="M33" s="53"/>
      <c r="T33" s="34"/>
    </row>
    <row r="34" spans="1:20" ht="30" customHeight="1">
      <c r="A34" s="61" t="str">
        <f>+'공종별내역서(기계설비)'!A587</f>
        <v>0101010201  2층 T-2 급수급탕배관공사 공용</v>
      </c>
      <c r="B34" s="57"/>
      <c r="C34" s="57"/>
      <c r="D34" s="57">
        <v>1</v>
      </c>
      <c r="E34" s="62"/>
      <c r="F34" s="62">
        <f>+'공종별내역서(기계설비)'!F638</f>
        <v>0</v>
      </c>
      <c r="G34" s="62"/>
      <c r="H34" s="62">
        <f>+'공종별내역서(기계설비)'!H638</f>
        <v>0</v>
      </c>
      <c r="I34" s="62"/>
      <c r="J34" s="62"/>
      <c r="K34" s="62"/>
      <c r="L34" s="62">
        <f t="shared" si="4"/>
        <v>0</v>
      </c>
      <c r="M34" s="57"/>
      <c r="T34" s="34"/>
    </row>
    <row r="35" spans="1:20" ht="30" customHeight="1">
      <c r="A35" s="61" t="str">
        <f>+'공종별내역서(기계설비)'!A639</f>
        <v>0101010202  4층 T-5 급수급탕배관공사 공용</v>
      </c>
      <c r="B35" s="57"/>
      <c r="C35" s="57"/>
      <c r="D35" s="57">
        <v>1</v>
      </c>
      <c r="E35" s="62"/>
      <c r="F35" s="62">
        <f>+'공종별내역서(기계설비)'!F690</f>
        <v>0</v>
      </c>
      <c r="G35" s="62"/>
      <c r="H35" s="62">
        <f>+'공종별내역서(기계설비)'!H690</f>
        <v>0</v>
      </c>
      <c r="I35" s="62"/>
      <c r="J35" s="62"/>
      <c r="K35" s="62"/>
      <c r="L35" s="62">
        <f t="shared" si="4"/>
        <v>0</v>
      </c>
      <c r="M35" s="57"/>
      <c r="T35" s="34"/>
    </row>
    <row r="36" spans="1:20" ht="30" customHeight="1">
      <c r="A36" s="61"/>
      <c r="B36" s="57"/>
      <c r="C36" s="57"/>
      <c r="D36" s="57"/>
      <c r="E36" s="62"/>
      <c r="F36" s="62"/>
      <c r="G36" s="62"/>
      <c r="H36" s="62"/>
      <c r="I36" s="62"/>
      <c r="J36" s="62"/>
      <c r="K36" s="62"/>
      <c r="L36" s="62"/>
      <c r="M36" s="57"/>
      <c r="T36" s="34"/>
    </row>
    <row r="37" spans="1:20" ht="30" customHeight="1">
      <c r="A37" s="53" t="s">
        <v>443</v>
      </c>
      <c r="B37" s="53"/>
      <c r="C37" s="53"/>
      <c r="D37" s="53"/>
      <c r="E37" s="63"/>
      <c r="F37" s="60">
        <f>SUM(F38:F40)</f>
        <v>0</v>
      </c>
      <c r="G37" s="63"/>
      <c r="H37" s="60">
        <f>SUM(H38:H40)</f>
        <v>0</v>
      </c>
      <c r="I37" s="63"/>
      <c r="J37" s="63"/>
      <c r="K37" s="63"/>
      <c r="L37" s="60">
        <f>SUM(L38:L40)</f>
        <v>0</v>
      </c>
      <c r="M37" s="53"/>
      <c r="T37" s="34"/>
    </row>
    <row r="38" spans="1:20" ht="30" customHeight="1">
      <c r="A38" s="61" t="str">
        <f>+'공종별내역서(기계설비)'!A743</f>
        <v>0101010301  2층 T-2 오배수배관공사 공용</v>
      </c>
      <c r="B38" s="57"/>
      <c r="C38" s="57"/>
      <c r="D38" s="57">
        <v>1</v>
      </c>
      <c r="E38" s="62"/>
      <c r="F38" s="62">
        <f>+'공종별내역서(기계설비)'!F930</f>
        <v>0</v>
      </c>
      <c r="G38" s="62"/>
      <c r="H38" s="62">
        <f>+'공종별내역서(기계설비)'!H930</f>
        <v>0</v>
      </c>
      <c r="I38" s="62"/>
      <c r="J38" s="62"/>
      <c r="K38" s="62"/>
      <c r="L38" s="62">
        <f t="shared" si="4"/>
        <v>0</v>
      </c>
      <c r="M38" s="57"/>
      <c r="T38" s="34"/>
    </row>
    <row r="39" spans="1:20" ht="30" customHeight="1">
      <c r="A39" s="61" t="str">
        <f>+'공종별내역서(기계설비)'!A795</f>
        <v>0101010302  4층 T-5 오배수배관공사 공용</v>
      </c>
      <c r="B39" s="57"/>
      <c r="C39" s="57"/>
      <c r="D39" s="57"/>
      <c r="E39" s="62"/>
      <c r="F39" s="62">
        <f>+'공종별내역서(기계설비)'!F846</f>
        <v>0</v>
      </c>
      <c r="G39" s="62"/>
      <c r="H39" s="62">
        <f>+'공종별내역서(기계설비)'!H846</f>
        <v>0</v>
      </c>
      <c r="I39" s="62"/>
      <c r="J39" s="62"/>
      <c r="K39" s="62"/>
      <c r="L39" s="62">
        <f t="shared" si="4"/>
        <v>0</v>
      </c>
      <c r="M39" s="57"/>
      <c r="T39" s="34"/>
    </row>
    <row r="40" spans="1:20" ht="30" customHeight="1">
      <c r="A40" s="61"/>
      <c r="B40" s="57"/>
      <c r="C40" s="57"/>
      <c r="D40" s="57"/>
      <c r="E40" s="62"/>
      <c r="F40" s="62"/>
      <c r="G40" s="62"/>
      <c r="H40" s="62"/>
      <c r="I40" s="62"/>
      <c r="J40" s="62"/>
      <c r="K40" s="62"/>
      <c r="L40" s="62"/>
      <c r="M40" s="57"/>
      <c r="T40" s="34"/>
    </row>
    <row r="41" spans="1:20" ht="30" customHeight="1">
      <c r="A41" s="53" t="s">
        <v>444</v>
      </c>
      <c r="B41" s="53"/>
      <c r="C41" s="53"/>
      <c r="D41" s="53"/>
      <c r="E41" s="63"/>
      <c r="F41" s="60">
        <f>SUM(F42:F44)</f>
        <v>0</v>
      </c>
      <c r="G41" s="63"/>
      <c r="H41" s="60">
        <f>SUM(H42:H44)</f>
        <v>0</v>
      </c>
      <c r="I41" s="63"/>
      <c r="J41" s="63"/>
      <c r="K41" s="63"/>
      <c r="L41" s="60">
        <f>SUM(L42:L44)</f>
        <v>0</v>
      </c>
      <c r="M41" s="53"/>
      <c r="T41" s="34"/>
    </row>
    <row r="42" spans="1:20" ht="30" customHeight="1">
      <c r="A42" s="61" t="str">
        <f>+'공종별내역서(기계설비)'!A899</f>
        <v>0101010401  2층 T-2 시스템화장실설치공사 공용</v>
      </c>
      <c r="B42" s="57"/>
      <c r="C42" s="57"/>
      <c r="D42" s="57">
        <v>1</v>
      </c>
      <c r="E42" s="62"/>
      <c r="F42" s="62">
        <f>+'공종별내역서(기계설비)'!F930</f>
        <v>0</v>
      </c>
      <c r="G42" s="62"/>
      <c r="H42" s="62">
        <f>+'공종별내역서(기계설비)'!H930</f>
        <v>0</v>
      </c>
      <c r="I42" s="62"/>
      <c r="J42" s="62"/>
      <c r="K42" s="62"/>
      <c r="L42" s="62">
        <f t="shared" si="4"/>
        <v>0</v>
      </c>
      <c r="M42" s="57"/>
      <c r="T42" s="34"/>
    </row>
    <row r="43" spans="1:20" ht="30" customHeight="1">
      <c r="A43" s="61" t="str">
        <f>+'공종별내역서(기계설비)'!A931</f>
        <v>0101010402  4층 T-5 시스템화장실설치공사 공용</v>
      </c>
      <c r="B43" s="57"/>
      <c r="C43" s="57"/>
      <c r="D43" s="57"/>
      <c r="E43" s="62"/>
      <c r="F43" s="62">
        <f>+'공종별내역서(기계설비)'!F981</f>
        <v>0</v>
      </c>
      <c r="G43" s="62"/>
      <c r="H43" s="62">
        <f>+'공종별내역서(기계설비)'!H981</f>
        <v>0</v>
      </c>
      <c r="I43" s="62"/>
      <c r="J43" s="62"/>
      <c r="K43" s="62"/>
      <c r="L43" s="62">
        <f t="shared" si="4"/>
        <v>0</v>
      </c>
      <c r="M43" s="57"/>
      <c r="T43" s="34"/>
    </row>
    <row r="44" spans="1:20" ht="30" customHeight="1">
      <c r="A44" s="61"/>
      <c r="B44" s="57"/>
      <c r="C44" s="57"/>
      <c r="D44" s="57"/>
      <c r="E44" s="62"/>
      <c r="F44" s="62"/>
      <c r="G44" s="62"/>
      <c r="H44" s="62"/>
      <c r="I44" s="62"/>
      <c r="J44" s="62"/>
      <c r="K44" s="62"/>
      <c r="L44" s="62"/>
      <c r="M44" s="57"/>
      <c r="T44" s="34"/>
    </row>
    <row r="45" spans="1:20" ht="30" customHeight="1">
      <c r="A45" s="53" t="s">
        <v>445</v>
      </c>
      <c r="B45" s="53"/>
      <c r="C45" s="53"/>
      <c r="D45" s="53"/>
      <c r="E45" s="63"/>
      <c r="F45" s="60">
        <f>SUM(F46:F48)</f>
        <v>0</v>
      </c>
      <c r="G45" s="63"/>
      <c r="H45" s="60">
        <f>SUM(H46:H48)</f>
        <v>0</v>
      </c>
      <c r="I45" s="63"/>
      <c r="J45" s="63"/>
      <c r="K45" s="63"/>
      <c r="L45" s="60">
        <f>SUM(L46:L48)</f>
        <v>0</v>
      </c>
      <c r="M45" s="53"/>
      <c r="T45" s="34"/>
    </row>
    <row r="46" spans="1:20" ht="30" customHeight="1">
      <c r="A46" s="61" t="str">
        <f>+'공종별내역서(기계설비)'!A1033</f>
        <v>0101020101  2층 T-2 환기덕트철거공사 공용</v>
      </c>
      <c r="B46" s="57"/>
      <c r="C46" s="57"/>
      <c r="D46" s="57">
        <v>1</v>
      </c>
      <c r="E46" s="62"/>
      <c r="F46" s="62">
        <f>+'공종별내역서(기계설비)'!F1057</f>
        <v>0</v>
      </c>
      <c r="G46" s="62"/>
      <c r="H46" s="62">
        <f>+'공종별내역서(기계설비)'!H1057</f>
        <v>0</v>
      </c>
      <c r="I46" s="62"/>
      <c r="J46" s="62"/>
      <c r="K46" s="62"/>
      <c r="L46" s="62">
        <f t="shared" si="4"/>
        <v>0</v>
      </c>
      <c r="M46" s="57"/>
      <c r="T46" s="34"/>
    </row>
    <row r="47" spans="1:20" ht="30" customHeight="1">
      <c r="A47" s="61" t="str">
        <f>+'공종별내역서(기계설비)'!A1058</f>
        <v>0101020102  4층 T-5 환기덕트철거공사 공용</v>
      </c>
      <c r="B47" s="57"/>
      <c r="C47" s="57"/>
      <c r="D47" s="57">
        <v>1</v>
      </c>
      <c r="E47" s="62"/>
      <c r="F47" s="62">
        <f>+'공종별내역서(기계설비)'!F1082</f>
        <v>0</v>
      </c>
      <c r="G47" s="62"/>
      <c r="H47" s="62">
        <f>+'공종별내역서(기계설비)'!H1082</f>
        <v>0</v>
      </c>
      <c r="I47" s="62"/>
      <c r="J47" s="62"/>
      <c r="K47" s="62"/>
      <c r="L47" s="62">
        <f t="shared" si="4"/>
        <v>0</v>
      </c>
      <c r="M47" s="57"/>
      <c r="T47" s="34"/>
    </row>
    <row r="48" spans="1:20" ht="30" customHeight="1">
      <c r="A48" s="61"/>
      <c r="B48" s="57"/>
      <c r="C48" s="57"/>
      <c r="D48" s="57"/>
      <c r="E48" s="62"/>
      <c r="F48" s="62"/>
      <c r="G48" s="62"/>
      <c r="H48" s="62"/>
      <c r="I48" s="62"/>
      <c r="J48" s="62"/>
      <c r="K48" s="62"/>
      <c r="L48" s="62"/>
      <c r="M48" s="57"/>
      <c r="T48" s="34"/>
    </row>
    <row r="49" spans="1:20" ht="30" customHeight="1">
      <c r="A49" s="53" t="s">
        <v>446</v>
      </c>
      <c r="B49" s="53"/>
      <c r="C49" s="53"/>
      <c r="D49" s="53"/>
      <c r="E49" s="63"/>
      <c r="F49" s="60">
        <f>SUM(F50:F52)</f>
        <v>0</v>
      </c>
      <c r="G49" s="63"/>
      <c r="H49" s="60">
        <f>SUM(H50:H52)</f>
        <v>0</v>
      </c>
      <c r="I49" s="63"/>
      <c r="J49" s="63"/>
      <c r="K49" s="63"/>
      <c r="L49" s="60">
        <f>SUM(L50:L52)</f>
        <v>0</v>
      </c>
      <c r="M49" s="53"/>
      <c r="T49" s="34"/>
    </row>
    <row r="50" spans="1:20" ht="30" customHeight="1">
      <c r="A50" s="61" t="str">
        <f>+'공종별내역서(기계설비)'!A1108</f>
        <v>0101020201  2층 T-2 위생기구철거공사 공용</v>
      </c>
      <c r="B50" s="57"/>
      <c r="C50" s="57"/>
      <c r="D50" s="57">
        <v>1</v>
      </c>
      <c r="E50" s="62"/>
      <c r="F50" s="62">
        <f>+'공종별내역서(기계설비)'!F1132</f>
        <v>0</v>
      </c>
      <c r="G50" s="62"/>
      <c r="H50" s="62">
        <f>+'공종별내역서(기계설비)'!H1132</f>
        <v>0</v>
      </c>
      <c r="I50" s="62"/>
      <c r="J50" s="62"/>
      <c r="K50" s="62"/>
      <c r="L50" s="62">
        <f t="shared" si="4"/>
        <v>0</v>
      </c>
      <c r="M50" s="57"/>
      <c r="T50" s="34"/>
    </row>
    <row r="51" spans="1:20" ht="30" customHeight="1">
      <c r="A51" s="61" t="str">
        <f>+'공종별내역서(기계설비)'!A1133</f>
        <v>0101020202  4층 T-5 위생기구철거공사 공용</v>
      </c>
      <c r="B51" s="57"/>
      <c r="C51" s="57"/>
      <c r="D51" s="57">
        <v>1</v>
      </c>
      <c r="E51" s="57"/>
      <c r="F51" s="62">
        <f>+'공종별내역서(기계설비)'!F1157</f>
        <v>0</v>
      </c>
      <c r="G51" s="62"/>
      <c r="H51" s="62">
        <f>+'공종별내역서(기계설비)'!H1157</f>
        <v>0</v>
      </c>
      <c r="I51" s="62"/>
      <c r="J51" s="62"/>
      <c r="K51" s="62"/>
      <c r="L51" s="62">
        <f t="shared" si="4"/>
        <v>0</v>
      </c>
      <c r="M51" s="57"/>
      <c r="T51" s="34"/>
    </row>
    <row r="52" spans="1:20" ht="30" customHeight="1">
      <c r="A52" s="61"/>
      <c r="B52" s="57"/>
      <c r="C52" s="57"/>
      <c r="D52" s="57"/>
      <c r="E52" s="57"/>
      <c r="F52" s="62"/>
      <c r="G52" s="62"/>
      <c r="H52" s="62"/>
      <c r="I52" s="62"/>
      <c r="J52" s="62"/>
      <c r="K52" s="62"/>
      <c r="L52" s="62"/>
      <c r="M52" s="57"/>
      <c r="T52" s="34"/>
    </row>
    <row r="53" spans="1:20" ht="30" customHeight="1">
      <c r="A53" s="53" t="s">
        <v>447</v>
      </c>
      <c r="B53" s="53"/>
      <c r="C53" s="53"/>
      <c r="D53" s="53"/>
      <c r="E53" s="53"/>
      <c r="F53" s="60">
        <f>SUM(F54:F56)</f>
        <v>0</v>
      </c>
      <c r="G53" s="63"/>
      <c r="H53" s="60">
        <f>SUM(H54:H56)</f>
        <v>0</v>
      </c>
      <c r="I53" s="63"/>
      <c r="J53" s="63"/>
      <c r="K53" s="63"/>
      <c r="L53" s="60">
        <f>SUM(L54:L56)</f>
        <v>0</v>
      </c>
      <c r="M53" s="53"/>
      <c r="T53" s="34"/>
    </row>
    <row r="54" spans="1:20" ht="30" customHeight="1">
      <c r="A54" s="61" t="str">
        <f>+'공종별내역서(기계설비)'!A1183</f>
        <v>0101020301  2층 T-2 급수급탕배관철거공사 공용</v>
      </c>
      <c r="B54" s="57"/>
      <c r="C54" s="57"/>
      <c r="D54" s="57">
        <v>1</v>
      </c>
      <c r="E54" s="57"/>
      <c r="F54" s="62">
        <f>+'공종별내역서(기계설비)'!F1207</f>
        <v>0</v>
      </c>
      <c r="G54" s="62"/>
      <c r="H54" s="62">
        <f>+'공종별내역서(기계설비)'!H1207</f>
        <v>0</v>
      </c>
      <c r="I54" s="62"/>
      <c r="J54" s="62"/>
      <c r="K54" s="62"/>
      <c r="L54" s="62">
        <f t="shared" ref="L54:L59" si="5">F54+H54+J54</f>
        <v>0</v>
      </c>
      <c r="M54" s="57"/>
      <c r="T54" s="34"/>
    </row>
    <row r="55" spans="1:20" ht="30" customHeight="1">
      <c r="A55" s="61" t="str">
        <f>+'공종별내역서(기계설비)'!A1208</f>
        <v>0101020302  4층 T-5 급수급탕배관철거공사 공용</v>
      </c>
      <c r="B55" s="57"/>
      <c r="C55" s="57"/>
      <c r="D55" s="57">
        <v>1</v>
      </c>
      <c r="E55" s="57"/>
      <c r="F55" s="62">
        <f>+'공종별내역서(기계설비)'!F1232</f>
        <v>0</v>
      </c>
      <c r="G55" s="62"/>
      <c r="H55" s="62">
        <f>+'공종별내역서(기계설비)'!H1232</f>
        <v>0</v>
      </c>
      <c r="I55" s="62"/>
      <c r="J55" s="62"/>
      <c r="K55" s="62"/>
      <c r="L55" s="62">
        <f t="shared" si="5"/>
        <v>0</v>
      </c>
      <c r="M55" s="57"/>
      <c r="T55" s="34"/>
    </row>
    <row r="56" spans="1:20" ht="30" customHeight="1">
      <c r="A56" s="61"/>
      <c r="B56" s="57"/>
      <c r="C56" s="57"/>
      <c r="D56" s="57"/>
      <c r="E56" s="57"/>
      <c r="F56" s="62"/>
      <c r="G56" s="62"/>
      <c r="H56" s="62"/>
      <c r="I56" s="62"/>
      <c r="J56" s="62"/>
      <c r="K56" s="62"/>
      <c r="L56" s="62"/>
      <c r="M56" s="57"/>
      <c r="T56" s="34"/>
    </row>
    <row r="57" spans="1:20" ht="30" customHeight="1">
      <c r="A57" s="53" t="s">
        <v>448</v>
      </c>
      <c r="B57" s="53"/>
      <c r="C57" s="53"/>
      <c r="D57" s="53"/>
      <c r="E57" s="53"/>
      <c r="F57" s="60">
        <f>SUM(F58:F60)</f>
        <v>0</v>
      </c>
      <c r="G57" s="63"/>
      <c r="H57" s="60">
        <f>SUM(H58:H60)</f>
        <v>0</v>
      </c>
      <c r="I57" s="63"/>
      <c r="J57" s="63"/>
      <c r="K57" s="63"/>
      <c r="L57" s="60">
        <f>SUM(L58:L60)</f>
        <v>0</v>
      </c>
      <c r="M57" s="53"/>
      <c r="T57" s="34"/>
    </row>
    <row r="58" spans="1:20" ht="30" customHeight="1">
      <c r="A58" s="61" t="str">
        <f>+'공종별내역서(기계설비)'!A1258</f>
        <v>0101020401  2층 T-2 오배수배관철거공사 공용</v>
      </c>
      <c r="B58" s="57"/>
      <c r="C58" s="57"/>
      <c r="D58" s="57">
        <v>1</v>
      </c>
      <c r="E58" s="57"/>
      <c r="F58" s="62">
        <f>+'공종별내역서(기계설비)'!F1283</f>
        <v>0</v>
      </c>
      <c r="G58" s="62"/>
      <c r="H58" s="62">
        <f>+'공종별내역서(기계설비)'!H1283</f>
        <v>0</v>
      </c>
      <c r="I58" s="62"/>
      <c r="J58" s="62"/>
      <c r="K58" s="62"/>
      <c r="L58" s="62">
        <f t="shared" si="5"/>
        <v>0</v>
      </c>
      <c r="M58" s="57"/>
      <c r="T58" s="34"/>
    </row>
    <row r="59" spans="1:20" ht="30" customHeight="1">
      <c r="A59" s="61" t="str">
        <f>+'공종별내역서(기계설비)'!A1284</f>
        <v>0101020402  4층 T-5 오배수배관철거공사 공용</v>
      </c>
      <c r="B59" s="57"/>
      <c r="C59" s="57"/>
      <c r="D59" s="57">
        <v>1</v>
      </c>
      <c r="E59" s="57"/>
      <c r="F59" s="62">
        <f>+'공종별내역서(기계설비)'!F1309</f>
        <v>0</v>
      </c>
      <c r="G59" s="62"/>
      <c r="H59" s="62">
        <f>+'공종별내역서(기계설비)'!H1309</f>
        <v>0</v>
      </c>
      <c r="I59" s="62"/>
      <c r="J59" s="62"/>
      <c r="K59" s="62"/>
      <c r="L59" s="62">
        <f t="shared" si="5"/>
        <v>0</v>
      </c>
      <c r="M59" s="57"/>
      <c r="T59" s="34"/>
    </row>
    <row r="60" spans="1:20" ht="30" customHeight="1">
      <c r="A60" s="61"/>
      <c r="B60" s="57"/>
      <c r="C60" s="57"/>
      <c r="D60" s="57"/>
      <c r="E60" s="57"/>
      <c r="F60" s="62"/>
      <c r="G60" s="62"/>
      <c r="H60" s="62"/>
      <c r="I60" s="62"/>
      <c r="J60" s="62"/>
      <c r="K60" s="62"/>
      <c r="L60" s="62"/>
      <c r="M60" s="57"/>
      <c r="T60" s="34"/>
    </row>
    <row r="61" spans="1:20" ht="30" customHeight="1">
      <c r="A61" s="52" t="s">
        <v>449</v>
      </c>
      <c r="B61" s="53"/>
      <c r="C61" s="53"/>
      <c r="D61" s="53"/>
      <c r="E61" s="53"/>
      <c r="F61" s="54">
        <f>F5</f>
        <v>0</v>
      </c>
      <c r="G61" s="53"/>
      <c r="H61" s="54">
        <f>H5</f>
        <v>0</v>
      </c>
      <c r="I61" s="53"/>
      <c r="J61" s="54">
        <f>J5</f>
        <v>0</v>
      </c>
      <c r="K61" s="53"/>
      <c r="L61" s="54">
        <f>L5</f>
        <v>0</v>
      </c>
      <c r="M61" s="53"/>
      <c r="T61" s="34"/>
    </row>
    <row r="62" spans="1:20" ht="30" customHeight="1">
      <c r="A62" s="50" t="s">
        <v>1545</v>
      </c>
      <c r="B62" s="50"/>
      <c r="C62" s="50"/>
      <c r="D62" s="50"/>
      <c r="E62" s="50"/>
      <c r="F62" s="59">
        <f>SUM(F63:F65)</f>
        <v>0</v>
      </c>
      <c r="G62" s="83"/>
      <c r="H62" s="59">
        <f>SUM(H63:H65)</f>
        <v>0</v>
      </c>
      <c r="I62" s="83"/>
      <c r="J62" s="83"/>
      <c r="K62" s="83"/>
      <c r="L62" s="59">
        <f>SUM(L63:L65)</f>
        <v>0</v>
      </c>
      <c r="M62" s="50"/>
      <c r="T62" s="34"/>
    </row>
    <row r="63" spans="1:20" ht="30" customHeight="1">
      <c r="A63" s="61" t="s">
        <v>1542</v>
      </c>
      <c r="B63" s="57"/>
      <c r="C63" s="57"/>
      <c r="D63" s="57">
        <v>1</v>
      </c>
      <c r="E63" s="62">
        <f>SUMIF('공종별내역서(기계설비)'!A4:A1500,A63,'공종별내역서(기계설비)'!F4:F1500)</f>
        <v>0</v>
      </c>
      <c r="F63" s="58">
        <f t="shared" ref="F63:F65" si="6">E63*D63</f>
        <v>0</v>
      </c>
      <c r="G63" s="62"/>
      <c r="H63" s="62"/>
      <c r="I63" s="62"/>
      <c r="J63" s="62"/>
      <c r="K63" s="62"/>
      <c r="L63" s="62">
        <f>E63+H63+J63</f>
        <v>0</v>
      </c>
      <c r="M63" s="57"/>
      <c r="T63" s="34"/>
    </row>
    <row r="64" spans="1:20" ht="30" customHeight="1">
      <c r="A64" s="61" t="s">
        <v>1543</v>
      </c>
      <c r="B64" s="57"/>
      <c r="C64" s="57"/>
      <c r="D64" s="57">
        <v>1</v>
      </c>
      <c r="E64" s="62">
        <f>SUMIF('공종별내역서(기계설비)'!$A$4:$A$4000,A64,'공종별내역서(기계설비)'!$F$4:$F$4000)</f>
        <v>0</v>
      </c>
      <c r="F64" s="58">
        <f t="shared" si="6"/>
        <v>0</v>
      </c>
      <c r="G64" s="62"/>
      <c r="H64" s="62"/>
      <c r="I64" s="62"/>
      <c r="J64" s="62"/>
      <c r="K64" s="62"/>
      <c r="L64" s="62">
        <f>E64+H64+J64</f>
        <v>0</v>
      </c>
      <c r="M64" s="57"/>
      <c r="T64" s="34"/>
    </row>
    <row r="65" spans="1:20" ht="30" customHeight="1">
      <c r="A65" s="55" t="s">
        <v>1544</v>
      </c>
      <c r="B65" s="57"/>
      <c r="C65" s="57"/>
      <c r="D65" s="57">
        <v>1</v>
      </c>
      <c r="E65" s="62">
        <f>SUMIF('공종별내역서(기계설비)'!$A$4:$A$4000,A65,'공종별내역서(기계설비)'!$F$4:$F$4000)</f>
        <v>0</v>
      </c>
      <c r="F65" s="58">
        <f t="shared" si="6"/>
        <v>0</v>
      </c>
      <c r="G65" s="62"/>
      <c r="H65" s="62"/>
      <c r="I65" s="62"/>
      <c r="J65" s="62"/>
      <c r="K65" s="62"/>
      <c r="L65" s="62">
        <f>E65+H65+J65</f>
        <v>0</v>
      </c>
      <c r="M65" s="57"/>
      <c r="T65" s="34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1" manualBreakCount="1">
    <brk id="6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AV1491"/>
  <sheetViews>
    <sheetView zoomScale="85" zoomScaleNormal="85" workbookViewId="0">
      <selection activeCell="AW1" sqref="AW1"/>
    </sheetView>
  </sheetViews>
  <sheetFormatPr defaultRowHeight="16.5"/>
  <cols>
    <col min="1" max="1" width="43.75" customWidth="1"/>
    <col min="2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4" width="20.625" hidden="1" customWidth="1"/>
    <col min="15" max="15" width="7.625" hidden="1" customWidth="1"/>
    <col min="16" max="16" width="5.625" hidden="1" customWidth="1"/>
    <col min="17" max="17" width="13.875" hidden="1" customWidth="1"/>
    <col min="18" max="18" width="7" hidden="1" customWidth="1"/>
    <col min="19" max="19" width="6.75" hidden="1" customWidth="1"/>
    <col min="20" max="20" width="5.625" hidden="1" customWidth="1"/>
    <col min="21" max="21" width="9.875" hidden="1" customWidth="1"/>
    <col min="22" max="26" width="5.625" hidden="1" customWidth="1"/>
    <col min="27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2" t="s">
        <v>395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48" ht="30" customHeight="1">
      <c r="A2" s="114" t="s">
        <v>260</v>
      </c>
      <c r="B2" s="114" t="s">
        <v>261</v>
      </c>
      <c r="C2" s="114" t="s">
        <v>4</v>
      </c>
      <c r="D2" s="114" t="s">
        <v>99</v>
      </c>
      <c r="E2" s="114" t="s">
        <v>72</v>
      </c>
      <c r="F2" s="114"/>
      <c r="G2" s="114" t="s">
        <v>73</v>
      </c>
      <c r="H2" s="114"/>
      <c r="I2" s="114" t="s">
        <v>74</v>
      </c>
      <c r="J2" s="114"/>
      <c r="K2" s="114" t="s">
        <v>75</v>
      </c>
      <c r="L2" s="114"/>
      <c r="M2" s="114" t="s">
        <v>76</v>
      </c>
      <c r="N2" s="113" t="s">
        <v>450</v>
      </c>
      <c r="O2" s="113" t="s">
        <v>397</v>
      </c>
      <c r="P2" s="113" t="s">
        <v>451</v>
      </c>
      <c r="Q2" s="113" t="s">
        <v>396</v>
      </c>
      <c r="R2" s="113" t="s">
        <v>452</v>
      </c>
      <c r="S2" s="113" t="s">
        <v>453</v>
      </c>
      <c r="T2" s="113" t="s">
        <v>454</v>
      </c>
      <c r="U2" s="113" t="s">
        <v>455</v>
      </c>
      <c r="V2" s="113" t="s">
        <v>456</v>
      </c>
      <c r="W2" s="113" t="s">
        <v>457</v>
      </c>
      <c r="X2" s="113" t="s">
        <v>458</v>
      </c>
      <c r="Y2" s="113" t="s">
        <v>459</v>
      </c>
      <c r="Z2" s="113" t="s">
        <v>460</v>
      </c>
      <c r="AA2" s="113" t="s">
        <v>461</v>
      </c>
      <c r="AB2" s="113" t="s">
        <v>462</v>
      </c>
      <c r="AC2" s="113" t="s">
        <v>463</v>
      </c>
      <c r="AD2" s="113" t="s">
        <v>464</v>
      </c>
      <c r="AE2" s="113" t="s">
        <v>465</v>
      </c>
      <c r="AF2" s="113" t="s">
        <v>466</v>
      </c>
      <c r="AG2" s="113" t="s">
        <v>467</v>
      </c>
      <c r="AH2" s="113" t="s">
        <v>468</v>
      </c>
      <c r="AI2" s="113" t="s">
        <v>469</v>
      </c>
      <c r="AJ2" s="113" t="s">
        <v>470</v>
      </c>
      <c r="AK2" s="113" t="s">
        <v>471</v>
      </c>
      <c r="AL2" s="113" t="s">
        <v>472</v>
      </c>
      <c r="AM2" s="113" t="s">
        <v>473</v>
      </c>
      <c r="AN2" s="113" t="s">
        <v>474</v>
      </c>
      <c r="AO2" s="113" t="s">
        <v>475</v>
      </c>
      <c r="AP2" s="113" t="s">
        <v>476</v>
      </c>
      <c r="AQ2" s="113" t="s">
        <v>477</v>
      </c>
      <c r="AR2" s="113" t="s">
        <v>478</v>
      </c>
      <c r="AS2" s="113" t="s">
        <v>399</v>
      </c>
      <c r="AT2" s="113" t="s">
        <v>400</v>
      </c>
      <c r="AU2" s="113" t="s">
        <v>479</v>
      </c>
      <c r="AV2" s="113" t="s">
        <v>480</v>
      </c>
    </row>
    <row r="3" spans="1:48" ht="30" customHeight="1">
      <c r="A3" s="114"/>
      <c r="B3" s="114"/>
      <c r="C3" s="114"/>
      <c r="D3" s="114"/>
      <c r="E3" s="82" t="s">
        <v>77</v>
      </c>
      <c r="F3" s="82" t="s">
        <v>403</v>
      </c>
      <c r="G3" s="82" t="s">
        <v>77</v>
      </c>
      <c r="H3" s="82" t="s">
        <v>403</v>
      </c>
      <c r="I3" s="82" t="s">
        <v>77</v>
      </c>
      <c r="J3" s="82" t="s">
        <v>403</v>
      </c>
      <c r="K3" s="82" t="s">
        <v>77</v>
      </c>
      <c r="L3" s="82" t="s">
        <v>403</v>
      </c>
      <c r="M3" s="114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</row>
    <row r="4" spans="1:48" ht="30" customHeight="1">
      <c r="A4" s="75" t="s">
        <v>481</v>
      </c>
      <c r="B4" s="75" t="s">
        <v>117</v>
      </c>
      <c r="C4" s="76"/>
      <c r="D4" s="76"/>
      <c r="E4" s="77"/>
      <c r="F4" s="77"/>
      <c r="G4" s="77"/>
      <c r="H4" s="77"/>
      <c r="I4" s="77"/>
      <c r="J4" s="77"/>
      <c r="K4" s="77"/>
      <c r="L4" s="77"/>
      <c r="M4" s="57"/>
      <c r="Q4" s="1" t="s">
        <v>408</v>
      </c>
    </row>
    <row r="5" spans="1:48" ht="30" customHeight="1">
      <c r="A5" s="75" t="s">
        <v>482</v>
      </c>
      <c r="B5" s="75" t="s">
        <v>483</v>
      </c>
      <c r="C5" s="75" t="s">
        <v>16</v>
      </c>
      <c r="D5" s="76">
        <v>28</v>
      </c>
      <c r="E5" s="77"/>
      <c r="F5" s="77"/>
      <c r="G5" s="77"/>
      <c r="H5" s="77"/>
      <c r="I5" s="77"/>
      <c r="J5" s="77"/>
      <c r="K5" s="77"/>
      <c r="L5" s="77"/>
      <c r="M5" s="64"/>
      <c r="N5" s="1" t="s">
        <v>484</v>
      </c>
      <c r="O5" s="1" t="s">
        <v>117</v>
      </c>
      <c r="P5" s="1" t="s">
        <v>117</v>
      </c>
      <c r="Q5" s="1" t="s">
        <v>408</v>
      </c>
      <c r="R5" s="1" t="s">
        <v>485</v>
      </c>
      <c r="S5" s="1" t="s">
        <v>373</v>
      </c>
      <c r="T5" s="1" t="s">
        <v>373</v>
      </c>
      <c r="X5">
        <v>1</v>
      </c>
      <c r="AR5" s="1" t="s">
        <v>117</v>
      </c>
      <c r="AS5" s="1" t="s">
        <v>117</v>
      </c>
      <c r="AU5" s="1" t="s">
        <v>486</v>
      </c>
      <c r="AV5">
        <v>1128</v>
      </c>
    </row>
    <row r="6" spans="1:48" ht="30" customHeight="1">
      <c r="A6" s="75" t="s">
        <v>487</v>
      </c>
      <c r="B6" s="75" t="s">
        <v>483</v>
      </c>
      <c r="C6" s="75" t="s">
        <v>16</v>
      </c>
      <c r="D6" s="76">
        <v>2</v>
      </c>
      <c r="E6" s="77"/>
      <c r="F6" s="77"/>
      <c r="G6" s="77"/>
      <c r="H6" s="77"/>
      <c r="I6" s="77"/>
      <c r="J6" s="77"/>
      <c r="K6" s="77"/>
      <c r="L6" s="77"/>
      <c r="M6" s="64"/>
      <c r="N6" s="1" t="s">
        <v>488</v>
      </c>
      <c r="O6" s="1" t="s">
        <v>117</v>
      </c>
      <c r="P6" s="1" t="s">
        <v>117</v>
      </c>
      <c r="Q6" s="1" t="s">
        <v>408</v>
      </c>
      <c r="R6" s="1" t="s">
        <v>485</v>
      </c>
      <c r="S6" s="1" t="s">
        <v>373</v>
      </c>
      <c r="T6" s="1" t="s">
        <v>373</v>
      </c>
      <c r="X6">
        <v>1</v>
      </c>
      <c r="AR6" s="1" t="s">
        <v>117</v>
      </c>
      <c r="AS6" s="1" t="s">
        <v>117</v>
      </c>
      <c r="AU6" s="1" t="s">
        <v>489</v>
      </c>
      <c r="AV6">
        <v>1129</v>
      </c>
    </row>
    <row r="7" spans="1:48" ht="30" customHeight="1">
      <c r="A7" s="75" t="s">
        <v>490</v>
      </c>
      <c r="B7" s="75" t="s">
        <v>491</v>
      </c>
      <c r="C7" s="75" t="s">
        <v>16</v>
      </c>
      <c r="D7" s="76">
        <v>28</v>
      </c>
      <c r="E7" s="77"/>
      <c r="F7" s="77"/>
      <c r="G7" s="77"/>
      <c r="H7" s="77"/>
      <c r="I7" s="77"/>
      <c r="J7" s="77"/>
      <c r="K7" s="77"/>
      <c r="L7" s="77"/>
      <c r="M7" s="64"/>
      <c r="N7" s="1" t="s">
        <v>492</v>
      </c>
      <c r="O7" s="1" t="s">
        <v>117</v>
      </c>
      <c r="P7" s="1" t="s">
        <v>117</v>
      </c>
      <c r="Q7" s="1" t="s">
        <v>408</v>
      </c>
      <c r="R7" s="1" t="s">
        <v>485</v>
      </c>
      <c r="S7" s="1" t="s">
        <v>373</v>
      </c>
      <c r="T7" s="1" t="s">
        <v>373</v>
      </c>
      <c r="X7">
        <v>1</v>
      </c>
      <c r="AR7" s="1" t="s">
        <v>117</v>
      </c>
      <c r="AS7" s="1" t="s">
        <v>117</v>
      </c>
      <c r="AU7" s="1" t="s">
        <v>493</v>
      </c>
      <c r="AV7">
        <v>1130</v>
      </c>
    </row>
    <row r="8" spans="1:48" ht="30" customHeight="1">
      <c r="A8" s="75" t="s">
        <v>494</v>
      </c>
      <c r="B8" s="75" t="s">
        <v>491</v>
      </c>
      <c r="C8" s="75" t="s">
        <v>16</v>
      </c>
      <c r="D8" s="76">
        <v>2</v>
      </c>
      <c r="E8" s="77"/>
      <c r="F8" s="77"/>
      <c r="G8" s="77"/>
      <c r="H8" s="77"/>
      <c r="I8" s="77"/>
      <c r="J8" s="77"/>
      <c r="K8" s="77"/>
      <c r="L8" s="77"/>
      <c r="M8" s="64"/>
      <c r="N8" s="1" t="s">
        <v>495</v>
      </c>
      <c r="O8" s="1" t="s">
        <v>117</v>
      </c>
      <c r="P8" s="1" t="s">
        <v>117</v>
      </c>
      <c r="Q8" s="1" t="s">
        <v>408</v>
      </c>
      <c r="R8" s="1" t="s">
        <v>485</v>
      </c>
      <c r="S8" s="1" t="s">
        <v>373</v>
      </c>
      <c r="T8" s="1" t="s">
        <v>373</v>
      </c>
      <c r="X8">
        <v>1</v>
      </c>
      <c r="AR8" s="1" t="s">
        <v>117</v>
      </c>
      <c r="AS8" s="1" t="s">
        <v>117</v>
      </c>
      <c r="AU8" s="1" t="s">
        <v>496</v>
      </c>
      <c r="AV8">
        <v>1131</v>
      </c>
    </row>
    <row r="9" spans="1:48" ht="30" customHeight="1">
      <c r="A9" s="75" t="s">
        <v>497</v>
      </c>
      <c r="B9" s="75" t="s">
        <v>117</v>
      </c>
      <c r="C9" s="75" t="s">
        <v>16</v>
      </c>
      <c r="D9" s="76">
        <v>30</v>
      </c>
      <c r="E9" s="77"/>
      <c r="F9" s="77"/>
      <c r="G9" s="77"/>
      <c r="H9" s="77"/>
      <c r="I9" s="77"/>
      <c r="J9" s="77"/>
      <c r="K9" s="77"/>
      <c r="L9" s="77"/>
      <c r="M9" s="64"/>
      <c r="N9" s="1" t="s">
        <v>498</v>
      </c>
      <c r="O9" s="1" t="s">
        <v>117</v>
      </c>
      <c r="P9" s="1" t="s">
        <v>117</v>
      </c>
      <c r="Q9" s="1" t="s">
        <v>408</v>
      </c>
      <c r="R9" s="1" t="s">
        <v>485</v>
      </c>
      <c r="S9" s="1" t="s">
        <v>373</v>
      </c>
      <c r="T9" s="1" t="s">
        <v>373</v>
      </c>
      <c r="X9">
        <v>1</v>
      </c>
      <c r="AR9" s="1" t="s">
        <v>117</v>
      </c>
      <c r="AS9" s="1" t="s">
        <v>117</v>
      </c>
      <c r="AU9" s="1" t="s">
        <v>499</v>
      </c>
      <c r="AV9">
        <v>1135</v>
      </c>
    </row>
    <row r="10" spans="1:48" ht="30" customHeight="1">
      <c r="A10" s="75" t="s">
        <v>500</v>
      </c>
      <c r="B10" s="75" t="s">
        <v>501</v>
      </c>
      <c r="C10" s="75" t="s">
        <v>16</v>
      </c>
      <c r="D10" s="76">
        <v>24</v>
      </c>
      <c r="E10" s="77"/>
      <c r="F10" s="77"/>
      <c r="G10" s="77"/>
      <c r="H10" s="77"/>
      <c r="I10" s="77"/>
      <c r="J10" s="77"/>
      <c r="K10" s="77"/>
      <c r="L10" s="77"/>
      <c r="M10" s="64"/>
      <c r="N10" s="1" t="s">
        <v>502</v>
      </c>
      <c r="O10" s="1" t="s">
        <v>117</v>
      </c>
      <c r="P10" s="1" t="s">
        <v>117</v>
      </c>
      <c r="Q10" s="1" t="s">
        <v>408</v>
      </c>
      <c r="R10" s="1" t="s">
        <v>485</v>
      </c>
      <c r="S10" s="1" t="s">
        <v>373</v>
      </c>
      <c r="T10" s="1" t="s">
        <v>373</v>
      </c>
      <c r="X10">
        <v>1</v>
      </c>
      <c r="AR10" s="1" t="s">
        <v>117</v>
      </c>
      <c r="AS10" s="1" t="s">
        <v>117</v>
      </c>
      <c r="AU10" s="1" t="s">
        <v>503</v>
      </c>
      <c r="AV10">
        <v>1137</v>
      </c>
    </row>
    <row r="11" spans="1:48" ht="30" customHeight="1">
      <c r="A11" s="75" t="s">
        <v>504</v>
      </c>
      <c r="B11" s="75" t="s">
        <v>117</v>
      </c>
      <c r="C11" s="75" t="s">
        <v>16</v>
      </c>
      <c r="D11" s="76">
        <v>30</v>
      </c>
      <c r="E11" s="77"/>
      <c r="F11" s="77"/>
      <c r="G11" s="77"/>
      <c r="H11" s="77"/>
      <c r="I11" s="77"/>
      <c r="J11" s="77"/>
      <c r="K11" s="77"/>
      <c r="L11" s="77"/>
      <c r="M11" s="64"/>
      <c r="N11" s="1" t="s">
        <v>505</v>
      </c>
      <c r="O11" s="1" t="s">
        <v>117</v>
      </c>
      <c r="P11" s="1" t="s">
        <v>117</v>
      </c>
      <c r="Q11" s="1" t="s">
        <v>408</v>
      </c>
      <c r="R11" s="1" t="s">
        <v>485</v>
      </c>
      <c r="S11" s="1" t="s">
        <v>373</v>
      </c>
      <c r="T11" s="1" t="s">
        <v>373</v>
      </c>
      <c r="X11">
        <v>1</v>
      </c>
      <c r="AR11" s="1" t="s">
        <v>117</v>
      </c>
      <c r="AS11" s="1" t="s">
        <v>117</v>
      </c>
      <c r="AU11" s="1" t="s">
        <v>506</v>
      </c>
      <c r="AV11">
        <v>1138</v>
      </c>
    </row>
    <row r="12" spans="1:48" ht="30" customHeight="1">
      <c r="A12" s="75" t="s">
        <v>507</v>
      </c>
      <c r="B12" s="75" t="s">
        <v>117</v>
      </c>
      <c r="C12" s="75" t="s">
        <v>16</v>
      </c>
      <c r="D12" s="76">
        <v>30</v>
      </c>
      <c r="E12" s="77"/>
      <c r="F12" s="77"/>
      <c r="G12" s="77"/>
      <c r="H12" s="77"/>
      <c r="I12" s="77"/>
      <c r="J12" s="77"/>
      <c r="K12" s="77"/>
      <c r="L12" s="77"/>
      <c r="M12" s="64"/>
      <c r="N12" s="1" t="s">
        <v>508</v>
      </c>
      <c r="O12" s="1" t="s">
        <v>117</v>
      </c>
      <c r="P12" s="1" t="s">
        <v>117</v>
      </c>
      <c r="Q12" s="1" t="s">
        <v>408</v>
      </c>
      <c r="R12" s="1" t="s">
        <v>485</v>
      </c>
      <c r="S12" s="1" t="s">
        <v>373</v>
      </c>
      <c r="T12" s="1" t="s">
        <v>373</v>
      </c>
      <c r="X12">
        <v>1</v>
      </c>
      <c r="AR12" s="1" t="s">
        <v>117</v>
      </c>
      <c r="AS12" s="1" t="s">
        <v>117</v>
      </c>
      <c r="AU12" s="1" t="s">
        <v>509</v>
      </c>
      <c r="AV12">
        <v>1139</v>
      </c>
    </row>
    <row r="13" spans="1:48" ht="30" customHeight="1">
      <c r="A13" s="75" t="s">
        <v>7</v>
      </c>
      <c r="B13" s="75" t="s">
        <v>117</v>
      </c>
      <c r="C13" s="75" t="s">
        <v>16</v>
      </c>
      <c r="D13" s="76">
        <v>30</v>
      </c>
      <c r="E13" s="77"/>
      <c r="F13" s="77"/>
      <c r="G13" s="77"/>
      <c r="H13" s="77"/>
      <c r="I13" s="77"/>
      <c r="J13" s="77"/>
      <c r="K13" s="77"/>
      <c r="L13" s="77"/>
      <c r="M13" s="64"/>
      <c r="N13" s="1" t="s">
        <v>510</v>
      </c>
      <c r="O13" s="1" t="s">
        <v>117</v>
      </c>
      <c r="P13" s="1" t="s">
        <v>117</v>
      </c>
      <c r="Q13" s="1" t="s">
        <v>408</v>
      </c>
      <c r="R13" s="1" t="s">
        <v>485</v>
      </c>
      <c r="S13" s="1" t="s">
        <v>373</v>
      </c>
      <c r="T13" s="1" t="s">
        <v>373</v>
      </c>
      <c r="X13">
        <v>1</v>
      </c>
      <c r="AR13" s="1" t="s">
        <v>117</v>
      </c>
      <c r="AS13" s="1" t="s">
        <v>117</v>
      </c>
      <c r="AU13" s="1" t="s">
        <v>511</v>
      </c>
      <c r="AV13">
        <v>1141</v>
      </c>
    </row>
    <row r="14" spans="1:48" ht="30" customHeight="1">
      <c r="A14" s="75" t="s">
        <v>512</v>
      </c>
      <c r="B14" s="75" t="s">
        <v>117</v>
      </c>
      <c r="C14" s="75" t="s">
        <v>16</v>
      </c>
      <c r="D14" s="76">
        <v>2</v>
      </c>
      <c r="E14" s="77"/>
      <c r="F14" s="77"/>
      <c r="G14" s="77"/>
      <c r="H14" s="77"/>
      <c r="I14" s="77"/>
      <c r="J14" s="77"/>
      <c r="K14" s="77"/>
      <c r="L14" s="77"/>
      <c r="M14" s="64"/>
      <c r="N14" s="1" t="s">
        <v>513</v>
      </c>
      <c r="O14" s="1" t="s">
        <v>117</v>
      </c>
      <c r="P14" s="1" t="s">
        <v>117</v>
      </c>
      <c r="Q14" s="1" t="s">
        <v>408</v>
      </c>
      <c r="R14" s="1" t="s">
        <v>485</v>
      </c>
      <c r="S14" s="1" t="s">
        <v>373</v>
      </c>
      <c r="T14" s="1" t="s">
        <v>373</v>
      </c>
      <c r="X14">
        <v>1</v>
      </c>
      <c r="AR14" s="1" t="s">
        <v>117</v>
      </c>
      <c r="AS14" s="1" t="s">
        <v>117</v>
      </c>
      <c r="AU14" s="1" t="s">
        <v>514</v>
      </c>
      <c r="AV14">
        <v>1142</v>
      </c>
    </row>
    <row r="15" spans="1:48" ht="30" customHeight="1">
      <c r="A15" s="75" t="s">
        <v>515</v>
      </c>
      <c r="B15" s="75" t="s">
        <v>117</v>
      </c>
      <c r="C15" s="75" t="s">
        <v>16</v>
      </c>
      <c r="D15" s="76">
        <v>28</v>
      </c>
      <c r="E15" s="77"/>
      <c r="F15" s="77"/>
      <c r="G15" s="77"/>
      <c r="H15" s="77"/>
      <c r="I15" s="77"/>
      <c r="J15" s="77"/>
      <c r="K15" s="77"/>
      <c r="L15" s="77"/>
      <c r="M15" s="64"/>
      <c r="N15" s="1" t="s">
        <v>516</v>
      </c>
      <c r="O15" s="1" t="s">
        <v>117</v>
      </c>
      <c r="P15" s="1" t="s">
        <v>117</v>
      </c>
      <c r="Q15" s="1" t="s">
        <v>408</v>
      </c>
      <c r="R15" s="1" t="s">
        <v>485</v>
      </c>
      <c r="S15" s="1" t="s">
        <v>373</v>
      </c>
      <c r="T15" s="1" t="s">
        <v>373</v>
      </c>
      <c r="X15">
        <v>1</v>
      </c>
      <c r="AR15" s="1" t="s">
        <v>117</v>
      </c>
      <c r="AS15" s="1" t="s">
        <v>117</v>
      </c>
      <c r="AU15" s="1" t="s">
        <v>517</v>
      </c>
      <c r="AV15">
        <v>1143</v>
      </c>
    </row>
    <row r="16" spans="1:48" ht="30" customHeight="1">
      <c r="A16" s="75" t="s">
        <v>518</v>
      </c>
      <c r="B16" s="75" t="s">
        <v>117</v>
      </c>
      <c r="C16" s="75" t="s">
        <v>16</v>
      </c>
      <c r="D16" s="76">
        <v>2</v>
      </c>
      <c r="E16" s="77"/>
      <c r="F16" s="77"/>
      <c r="G16" s="77"/>
      <c r="H16" s="77"/>
      <c r="I16" s="77"/>
      <c r="J16" s="77"/>
      <c r="K16" s="77"/>
      <c r="L16" s="77"/>
      <c r="M16" s="64"/>
      <c r="N16" s="1" t="s">
        <v>519</v>
      </c>
      <c r="O16" s="1" t="s">
        <v>117</v>
      </c>
      <c r="P16" s="1" t="s">
        <v>117</v>
      </c>
      <c r="Q16" s="1" t="s">
        <v>408</v>
      </c>
      <c r="R16" s="1" t="s">
        <v>485</v>
      </c>
      <c r="S16" s="1" t="s">
        <v>373</v>
      </c>
      <c r="T16" s="1" t="s">
        <v>373</v>
      </c>
      <c r="X16">
        <v>1</v>
      </c>
      <c r="AR16" s="1" t="s">
        <v>117</v>
      </c>
      <c r="AS16" s="1" t="s">
        <v>117</v>
      </c>
      <c r="AU16" s="1" t="s">
        <v>520</v>
      </c>
      <c r="AV16">
        <v>1144</v>
      </c>
    </row>
    <row r="17" spans="1:48" ht="30" customHeight="1">
      <c r="A17" s="75" t="s">
        <v>521</v>
      </c>
      <c r="B17" s="75" t="s">
        <v>117</v>
      </c>
      <c r="C17" s="75" t="s">
        <v>8</v>
      </c>
      <c r="D17" s="76">
        <v>58</v>
      </c>
      <c r="E17" s="77"/>
      <c r="F17" s="77"/>
      <c r="G17" s="77"/>
      <c r="H17" s="77"/>
      <c r="I17" s="77"/>
      <c r="J17" s="77"/>
      <c r="K17" s="77"/>
      <c r="L17" s="77"/>
      <c r="M17" s="64"/>
      <c r="N17" s="1" t="s">
        <v>522</v>
      </c>
      <c r="O17" s="1" t="s">
        <v>117</v>
      </c>
      <c r="P17" s="1" t="s">
        <v>117</v>
      </c>
      <c r="Q17" s="1" t="s">
        <v>408</v>
      </c>
      <c r="R17" s="1" t="s">
        <v>485</v>
      </c>
      <c r="S17" s="1" t="s">
        <v>373</v>
      </c>
      <c r="T17" s="1" t="s">
        <v>373</v>
      </c>
      <c r="X17">
        <v>1</v>
      </c>
      <c r="AR17" s="1" t="s">
        <v>117</v>
      </c>
      <c r="AS17" s="1" t="s">
        <v>117</v>
      </c>
      <c r="AU17" s="1" t="s">
        <v>523</v>
      </c>
      <c r="AV17">
        <v>1146</v>
      </c>
    </row>
    <row r="18" spans="1:48" ht="30" customHeight="1">
      <c r="A18" s="76"/>
      <c r="B18" s="76"/>
      <c r="C18" s="76"/>
      <c r="D18" s="76"/>
      <c r="E18" s="77"/>
      <c r="F18" s="77"/>
      <c r="G18" s="77"/>
      <c r="H18" s="77"/>
      <c r="I18" s="77"/>
      <c r="J18" s="77"/>
      <c r="K18" s="77"/>
      <c r="L18" s="77"/>
      <c r="M18" s="57"/>
      <c r="Q18" s="1" t="s">
        <v>408</v>
      </c>
    </row>
    <row r="19" spans="1:48" ht="30" customHeight="1">
      <c r="A19" s="57"/>
      <c r="B19" s="57"/>
      <c r="C19" s="57"/>
      <c r="D19" s="57"/>
      <c r="E19" s="58"/>
      <c r="F19" s="58"/>
      <c r="G19" s="58"/>
      <c r="H19" s="58"/>
      <c r="I19" s="58"/>
      <c r="J19" s="58"/>
      <c r="K19" s="58"/>
      <c r="L19" s="58"/>
      <c r="M19" s="57"/>
      <c r="Q19" s="1" t="s">
        <v>408</v>
      </c>
    </row>
    <row r="20" spans="1:48" ht="30" customHeight="1">
      <c r="A20" s="65" t="s">
        <v>449</v>
      </c>
      <c r="B20" s="53"/>
      <c r="C20" s="53"/>
      <c r="D20" s="53"/>
      <c r="E20" s="54"/>
      <c r="F20" s="54"/>
      <c r="G20" s="54"/>
      <c r="H20" s="54"/>
      <c r="I20" s="54"/>
      <c r="J20" s="54"/>
      <c r="K20" s="54"/>
      <c r="L20" s="54"/>
      <c r="M20" s="53"/>
      <c r="N20" t="s">
        <v>524</v>
      </c>
    </row>
    <row r="21" spans="1:48" ht="30" customHeight="1">
      <c r="A21" s="75" t="s">
        <v>409</v>
      </c>
      <c r="B21" s="75" t="s">
        <v>117</v>
      </c>
      <c r="C21" s="76"/>
      <c r="D21" s="76"/>
      <c r="E21" s="77"/>
      <c r="F21" s="77"/>
      <c r="G21" s="77"/>
      <c r="H21" s="77"/>
      <c r="I21" s="58"/>
      <c r="J21" s="58"/>
      <c r="K21" s="58"/>
      <c r="L21" s="58"/>
      <c r="M21" s="57"/>
      <c r="Q21" s="1" t="s">
        <v>410</v>
      </c>
    </row>
    <row r="22" spans="1:48" ht="30" customHeight="1">
      <c r="A22" s="75" t="s">
        <v>525</v>
      </c>
      <c r="B22" s="75" t="s">
        <v>526</v>
      </c>
      <c r="C22" s="75" t="s">
        <v>33</v>
      </c>
      <c r="D22" s="76">
        <v>335</v>
      </c>
      <c r="E22" s="77"/>
      <c r="F22" s="77"/>
      <c r="G22" s="77"/>
      <c r="H22" s="77"/>
      <c r="I22" s="58"/>
      <c r="J22" s="58"/>
      <c r="K22" s="58"/>
      <c r="L22" s="58"/>
      <c r="M22" s="64"/>
      <c r="N22" s="1" t="s">
        <v>527</v>
      </c>
      <c r="O22" s="1" t="s">
        <v>117</v>
      </c>
      <c r="P22" s="1" t="s">
        <v>117</v>
      </c>
      <c r="Q22" s="1" t="s">
        <v>410</v>
      </c>
      <c r="R22" s="1" t="s">
        <v>485</v>
      </c>
      <c r="S22" s="1" t="s">
        <v>373</v>
      </c>
      <c r="T22" s="1" t="s">
        <v>373</v>
      </c>
      <c r="X22">
        <v>1</v>
      </c>
      <c r="AR22" s="1" t="s">
        <v>117</v>
      </c>
      <c r="AS22" s="1" t="s">
        <v>117</v>
      </c>
      <c r="AU22" s="1" t="s">
        <v>528</v>
      </c>
      <c r="AV22">
        <v>1148</v>
      </c>
    </row>
    <row r="23" spans="1:48" ht="30" customHeight="1">
      <c r="A23" s="75" t="s">
        <v>525</v>
      </c>
      <c r="B23" s="75" t="s">
        <v>529</v>
      </c>
      <c r="C23" s="75" t="s">
        <v>33</v>
      </c>
      <c r="D23" s="76">
        <v>85</v>
      </c>
      <c r="E23" s="77"/>
      <c r="F23" s="77"/>
      <c r="G23" s="77"/>
      <c r="H23" s="77"/>
      <c r="I23" s="58"/>
      <c r="J23" s="58"/>
      <c r="K23" s="58"/>
      <c r="L23" s="58"/>
      <c r="M23" s="64"/>
      <c r="N23" s="1" t="s">
        <v>530</v>
      </c>
      <c r="O23" s="1" t="s">
        <v>117</v>
      </c>
      <c r="P23" s="1" t="s">
        <v>117</v>
      </c>
      <c r="Q23" s="1" t="s">
        <v>410</v>
      </c>
      <c r="R23" s="1" t="s">
        <v>485</v>
      </c>
      <c r="S23" s="1" t="s">
        <v>373</v>
      </c>
      <c r="T23" s="1" t="s">
        <v>373</v>
      </c>
      <c r="X23">
        <v>1</v>
      </c>
      <c r="AR23" s="1" t="s">
        <v>117</v>
      </c>
      <c r="AS23" s="1" t="s">
        <v>117</v>
      </c>
      <c r="AU23" s="1" t="s">
        <v>531</v>
      </c>
      <c r="AV23">
        <v>1149</v>
      </c>
    </row>
    <row r="24" spans="1:48" ht="30" customHeight="1">
      <c r="A24" s="75" t="s">
        <v>532</v>
      </c>
      <c r="B24" s="75" t="s">
        <v>533</v>
      </c>
      <c r="C24" s="75" t="s">
        <v>33</v>
      </c>
      <c r="D24" s="76">
        <v>123</v>
      </c>
      <c r="E24" s="77"/>
      <c r="F24" s="77"/>
      <c r="G24" s="77"/>
      <c r="H24" s="77"/>
      <c r="I24" s="58"/>
      <c r="J24" s="58"/>
      <c r="K24" s="58"/>
      <c r="L24" s="58"/>
      <c r="M24" s="64"/>
      <c r="N24" s="1" t="s">
        <v>534</v>
      </c>
      <c r="O24" s="1" t="s">
        <v>117</v>
      </c>
      <c r="P24" s="1" t="s">
        <v>117</v>
      </c>
      <c r="Q24" s="1" t="s">
        <v>410</v>
      </c>
      <c r="R24" s="1" t="s">
        <v>485</v>
      </c>
      <c r="S24" s="1" t="s">
        <v>373</v>
      </c>
      <c r="T24" s="1" t="s">
        <v>373</v>
      </c>
      <c r="X24">
        <v>1</v>
      </c>
      <c r="AR24" s="1" t="s">
        <v>117</v>
      </c>
      <c r="AS24" s="1" t="s">
        <v>117</v>
      </c>
      <c r="AU24" s="1" t="s">
        <v>535</v>
      </c>
      <c r="AV24">
        <v>1150</v>
      </c>
    </row>
    <row r="25" spans="1:48" ht="30" customHeight="1">
      <c r="A25" s="75" t="s">
        <v>532</v>
      </c>
      <c r="B25" s="75" t="s">
        <v>536</v>
      </c>
      <c r="C25" s="75" t="s">
        <v>33</v>
      </c>
      <c r="D25" s="76">
        <v>22</v>
      </c>
      <c r="E25" s="77"/>
      <c r="F25" s="77"/>
      <c r="G25" s="77"/>
      <c r="H25" s="77"/>
      <c r="I25" s="58"/>
      <c r="J25" s="58"/>
      <c r="K25" s="58"/>
      <c r="L25" s="58"/>
      <c r="M25" s="64"/>
      <c r="N25" s="1" t="s">
        <v>537</v>
      </c>
      <c r="O25" s="1" t="s">
        <v>117</v>
      </c>
      <c r="P25" s="1" t="s">
        <v>117</v>
      </c>
      <c r="Q25" s="1" t="s">
        <v>410</v>
      </c>
      <c r="R25" s="1" t="s">
        <v>485</v>
      </c>
      <c r="S25" s="1" t="s">
        <v>373</v>
      </c>
      <c r="T25" s="1" t="s">
        <v>373</v>
      </c>
      <c r="X25">
        <v>1</v>
      </c>
      <c r="AR25" s="1" t="s">
        <v>117</v>
      </c>
      <c r="AS25" s="1" t="s">
        <v>117</v>
      </c>
      <c r="AU25" s="1" t="s">
        <v>538</v>
      </c>
      <c r="AV25">
        <v>1151</v>
      </c>
    </row>
    <row r="26" spans="1:48" ht="30" customHeight="1">
      <c r="A26" s="75" t="s">
        <v>539</v>
      </c>
      <c r="B26" s="75" t="s">
        <v>540</v>
      </c>
      <c r="C26" s="75" t="s">
        <v>33</v>
      </c>
      <c r="D26" s="76">
        <v>106</v>
      </c>
      <c r="E26" s="77"/>
      <c r="F26" s="77"/>
      <c r="G26" s="77"/>
      <c r="H26" s="77"/>
      <c r="I26" s="58"/>
      <c r="J26" s="58"/>
      <c r="K26" s="58"/>
      <c r="L26" s="58"/>
      <c r="M26" s="64"/>
      <c r="N26" s="1" t="s">
        <v>541</v>
      </c>
      <c r="O26" s="1" t="s">
        <v>117</v>
      </c>
      <c r="P26" s="1" t="s">
        <v>117</v>
      </c>
      <c r="Q26" s="1" t="s">
        <v>410</v>
      </c>
      <c r="R26" s="1" t="s">
        <v>485</v>
      </c>
      <c r="S26" s="1" t="s">
        <v>373</v>
      </c>
      <c r="T26" s="1" t="s">
        <v>373</v>
      </c>
      <c r="X26">
        <v>1</v>
      </c>
      <c r="AR26" s="1" t="s">
        <v>117</v>
      </c>
      <c r="AS26" s="1" t="s">
        <v>117</v>
      </c>
      <c r="AU26" s="1" t="s">
        <v>542</v>
      </c>
      <c r="AV26">
        <v>1152</v>
      </c>
    </row>
    <row r="27" spans="1:48" ht="30" customHeight="1">
      <c r="A27" s="75" t="s">
        <v>539</v>
      </c>
      <c r="B27" s="75" t="s">
        <v>543</v>
      </c>
      <c r="C27" s="75" t="s">
        <v>33</v>
      </c>
      <c r="D27" s="76">
        <v>63</v>
      </c>
      <c r="E27" s="77"/>
      <c r="F27" s="77"/>
      <c r="G27" s="77"/>
      <c r="H27" s="77"/>
      <c r="I27" s="58"/>
      <c r="J27" s="58"/>
      <c r="K27" s="58"/>
      <c r="L27" s="58"/>
      <c r="M27" s="64"/>
      <c r="N27" s="1" t="s">
        <v>544</v>
      </c>
      <c r="O27" s="1" t="s">
        <v>117</v>
      </c>
      <c r="P27" s="1" t="s">
        <v>117</v>
      </c>
      <c r="Q27" s="1" t="s">
        <v>410</v>
      </c>
      <c r="R27" s="1" t="s">
        <v>485</v>
      </c>
      <c r="S27" s="1" t="s">
        <v>373</v>
      </c>
      <c r="T27" s="1" t="s">
        <v>373</v>
      </c>
      <c r="X27">
        <v>1</v>
      </c>
      <c r="AR27" s="1" t="s">
        <v>117</v>
      </c>
      <c r="AS27" s="1" t="s">
        <v>117</v>
      </c>
      <c r="AU27" s="1" t="s">
        <v>545</v>
      </c>
      <c r="AV27">
        <v>1153</v>
      </c>
    </row>
    <row r="28" spans="1:48" ht="30" customHeight="1">
      <c r="A28" s="75" t="s">
        <v>539</v>
      </c>
      <c r="B28" s="75" t="s">
        <v>546</v>
      </c>
      <c r="C28" s="75" t="s">
        <v>33</v>
      </c>
      <c r="D28" s="76">
        <v>106</v>
      </c>
      <c r="E28" s="77"/>
      <c r="F28" s="77"/>
      <c r="G28" s="77"/>
      <c r="H28" s="77"/>
      <c r="I28" s="58"/>
      <c r="J28" s="58"/>
      <c r="K28" s="58"/>
      <c r="L28" s="58"/>
      <c r="M28" s="64"/>
      <c r="N28" s="1" t="s">
        <v>547</v>
      </c>
      <c r="O28" s="1" t="s">
        <v>117</v>
      </c>
      <c r="P28" s="1" t="s">
        <v>117</v>
      </c>
      <c r="Q28" s="1" t="s">
        <v>410</v>
      </c>
      <c r="R28" s="1" t="s">
        <v>485</v>
      </c>
      <c r="S28" s="1" t="s">
        <v>373</v>
      </c>
      <c r="T28" s="1" t="s">
        <v>373</v>
      </c>
      <c r="X28">
        <v>1</v>
      </c>
      <c r="AR28" s="1" t="s">
        <v>117</v>
      </c>
      <c r="AS28" s="1" t="s">
        <v>117</v>
      </c>
      <c r="AU28" s="1" t="s">
        <v>548</v>
      </c>
      <c r="AV28">
        <v>1154</v>
      </c>
    </row>
    <row r="29" spans="1:48" ht="30" customHeight="1">
      <c r="A29" s="75" t="s">
        <v>549</v>
      </c>
      <c r="B29" s="75" t="s">
        <v>550</v>
      </c>
      <c r="C29" s="75" t="s">
        <v>8</v>
      </c>
      <c r="D29" s="76">
        <v>25</v>
      </c>
      <c r="E29" s="77"/>
      <c r="F29" s="77"/>
      <c r="G29" s="77"/>
      <c r="H29" s="77"/>
      <c r="I29" s="58"/>
      <c r="J29" s="58"/>
      <c r="K29" s="58"/>
      <c r="L29" s="58"/>
      <c r="M29" s="64"/>
      <c r="N29" s="1" t="s">
        <v>551</v>
      </c>
      <c r="O29" s="1" t="s">
        <v>117</v>
      </c>
      <c r="P29" s="1" t="s">
        <v>117</v>
      </c>
      <c r="Q29" s="1" t="s">
        <v>410</v>
      </c>
      <c r="R29" s="1" t="s">
        <v>373</v>
      </c>
      <c r="S29" s="1" t="s">
        <v>373</v>
      </c>
      <c r="T29" s="1" t="s">
        <v>485</v>
      </c>
      <c r="X29">
        <v>1</v>
      </c>
      <c r="AR29" s="1" t="s">
        <v>117</v>
      </c>
      <c r="AS29" s="1" t="s">
        <v>117</v>
      </c>
      <c r="AU29" s="1" t="s">
        <v>552</v>
      </c>
      <c r="AV29">
        <v>1155</v>
      </c>
    </row>
    <row r="30" spans="1:48" ht="30" customHeight="1">
      <c r="A30" s="75" t="s">
        <v>549</v>
      </c>
      <c r="B30" s="75" t="s">
        <v>553</v>
      </c>
      <c r="C30" s="75" t="s">
        <v>8</v>
      </c>
      <c r="D30" s="76">
        <v>8</v>
      </c>
      <c r="E30" s="77"/>
      <c r="F30" s="77"/>
      <c r="G30" s="77"/>
      <c r="H30" s="77"/>
      <c r="I30" s="58"/>
      <c r="J30" s="58"/>
      <c r="K30" s="58"/>
      <c r="L30" s="58"/>
      <c r="M30" s="64"/>
      <c r="N30" s="1" t="s">
        <v>554</v>
      </c>
      <c r="O30" s="1" t="s">
        <v>117</v>
      </c>
      <c r="P30" s="1" t="s">
        <v>117</v>
      </c>
      <c r="Q30" s="1" t="s">
        <v>410</v>
      </c>
      <c r="R30" s="1" t="s">
        <v>373</v>
      </c>
      <c r="S30" s="1" t="s">
        <v>373</v>
      </c>
      <c r="T30" s="1" t="s">
        <v>485</v>
      </c>
      <c r="X30">
        <v>1</v>
      </c>
      <c r="AR30" s="1" t="s">
        <v>117</v>
      </c>
      <c r="AS30" s="1" t="s">
        <v>117</v>
      </c>
      <c r="AU30" s="1" t="s">
        <v>555</v>
      </c>
      <c r="AV30">
        <v>1156</v>
      </c>
    </row>
    <row r="31" spans="1:48" ht="30" customHeight="1">
      <c r="A31" s="75" t="s">
        <v>549</v>
      </c>
      <c r="B31" s="75" t="s">
        <v>556</v>
      </c>
      <c r="C31" s="75" t="s">
        <v>8</v>
      </c>
      <c r="D31" s="76">
        <v>25</v>
      </c>
      <c r="E31" s="77"/>
      <c r="F31" s="77"/>
      <c r="G31" s="77"/>
      <c r="H31" s="77"/>
      <c r="I31" s="58"/>
      <c r="J31" s="58"/>
      <c r="K31" s="58"/>
      <c r="L31" s="58"/>
      <c r="M31" s="64"/>
      <c r="N31" s="1" t="s">
        <v>557</v>
      </c>
      <c r="O31" s="1" t="s">
        <v>117</v>
      </c>
      <c r="P31" s="1" t="s">
        <v>117</v>
      </c>
      <c r="Q31" s="1" t="s">
        <v>410</v>
      </c>
      <c r="R31" s="1" t="s">
        <v>373</v>
      </c>
      <c r="S31" s="1" t="s">
        <v>373</v>
      </c>
      <c r="T31" s="1" t="s">
        <v>485</v>
      </c>
      <c r="X31">
        <v>1</v>
      </c>
      <c r="AR31" s="1" t="s">
        <v>117</v>
      </c>
      <c r="AS31" s="1" t="s">
        <v>117</v>
      </c>
      <c r="AU31" s="1" t="s">
        <v>558</v>
      </c>
      <c r="AV31">
        <v>1157</v>
      </c>
    </row>
    <row r="32" spans="1:48" ht="30" customHeight="1">
      <c r="A32" s="75" t="s">
        <v>549</v>
      </c>
      <c r="B32" s="75" t="s">
        <v>559</v>
      </c>
      <c r="C32" s="75" t="s">
        <v>8</v>
      </c>
      <c r="D32" s="76">
        <v>30</v>
      </c>
      <c r="E32" s="77"/>
      <c r="F32" s="77"/>
      <c r="G32" s="77"/>
      <c r="H32" s="77"/>
      <c r="I32" s="58"/>
      <c r="J32" s="58"/>
      <c r="K32" s="58"/>
      <c r="L32" s="58"/>
      <c r="M32" s="64"/>
      <c r="N32" s="1" t="s">
        <v>560</v>
      </c>
      <c r="O32" s="1" t="s">
        <v>117</v>
      </c>
      <c r="P32" s="1" t="s">
        <v>117</v>
      </c>
      <c r="Q32" s="1" t="s">
        <v>410</v>
      </c>
      <c r="R32" s="1" t="s">
        <v>373</v>
      </c>
      <c r="S32" s="1" t="s">
        <v>373</v>
      </c>
      <c r="T32" s="1" t="s">
        <v>485</v>
      </c>
      <c r="X32">
        <v>1</v>
      </c>
      <c r="AR32" s="1" t="s">
        <v>117</v>
      </c>
      <c r="AS32" s="1" t="s">
        <v>117</v>
      </c>
      <c r="AU32" s="1" t="s">
        <v>561</v>
      </c>
      <c r="AV32">
        <v>1158</v>
      </c>
    </row>
    <row r="33" spans="1:48" ht="30" customHeight="1">
      <c r="A33" s="75" t="s">
        <v>549</v>
      </c>
      <c r="B33" s="75" t="s">
        <v>562</v>
      </c>
      <c r="C33" s="75" t="s">
        <v>8</v>
      </c>
      <c r="D33" s="76">
        <v>16</v>
      </c>
      <c r="E33" s="77"/>
      <c r="F33" s="77"/>
      <c r="G33" s="77"/>
      <c r="H33" s="77"/>
      <c r="I33" s="58"/>
      <c r="J33" s="58"/>
      <c r="K33" s="58"/>
      <c r="L33" s="58"/>
      <c r="M33" s="64"/>
      <c r="N33" s="1" t="s">
        <v>563</v>
      </c>
      <c r="O33" s="1" t="s">
        <v>117</v>
      </c>
      <c r="P33" s="1" t="s">
        <v>117</v>
      </c>
      <c r="Q33" s="1" t="s">
        <v>410</v>
      </c>
      <c r="R33" s="1" t="s">
        <v>373</v>
      </c>
      <c r="S33" s="1" t="s">
        <v>373</v>
      </c>
      <c r="T33" s="1" t="s">
        <v>485</v>
      </c>
      <c r="X33">
        <v>1</v>
      </c>
      <c r="AR33" s="1" t="s">
        <v>117</v>
      </c>
      <c r="AS33" s="1" t="s">
        <v>117</v>
      </c>
      <c r="AU33" s="1" t="s">
        <v>564</v>
      </c>
      <c r="AV33">
        <v>1159</v>
      </c>
    </row>
    <row r="34" spans="1:48" ht="30" customHeight="1">
      <c r="A34" s="75" t="s">
        <v>549</v>
      </c>
      <c r="B34" s="75" t="s">
        <v>565</v>
      </c>
      <c r="C34" s="75" t="s">
        <v>8</v>
      </c>
      <c r="D34" s="76">
        <v>219</v>
      </c>
      <c r="E34" s="77"/>
      <c r="F34" s="77"/>
      <c r="G34" s="77"/>
      <c r="H34" s="77"/>
      <c r="I34" s="58"/>
      <c r="J34" s="58"/>
      <c r="K34" s="58"/>
      <c r="L34" s="58"/>
      <c r="M34" s="64"/>
      <c r="N34" s="1" t="s">
        <v>566</v>
      </c>
      <c r="O34" s="1" t="s">
        <v>117</v>
      </c>
      <c r="P34" s="1" t="s">
        <v>117</v>
      </c>
      <c r="Q34" s="1" t="s">
        <v>410</v>
      </c>
      <c r="R34" s="1" t="s">
        <v>373</v>
      </c>
      <c r="S34" s="1" t="s">
        <v>373</v>
      </c>
      <c r="T34" s="1" t="s">
        <v>485</v>
      </c>
      <c r="X34">
        <v>1</v>
      </c>
      <c r="AR34" s="1" t="s">
        <v>117</v>
      </c>
      <c r="AS34" s="1" t="s">
        <v>117</v>
      </c>
      <c r="AU34" s="1" t="s">
        <v>567</v>
      </c>
      <c r="AV34">
        <v>1160</v>
      </c>
    </row>
    <row r="35" spans="1:48" ht="30" customHeight="1">
      <c r="A35" s="75" t="s">
        <v>549</v>
      </c>
      <c r="B35" s="75" t="s">
        <v>568</v>
      </c>
      <c r="C35" s="75" t="s">
        <v>8</v>
      </c>
      <c r="D35" s="76">
        <v>56</v>
      </c>
      <c r="E35" s="77"/>
      <c r="F35" s="77"/>
      <c r="G35" s="77"/>
      <c r="H35" s="77"/>
      <c r="I35" s="58"/>
      <c r="J35" s="58"/>
      <c r="K35" s="58"/>
      <c r="L35" s="58"/>
      <c r="M35" s="64"/>
      <c r="N35" s="1" t="s">
        <v>569</v>
      </c>
      <c r="O35" s="1" t="s">
        <v>117</v>
      </c>
      <c r="P35" s="1" t="s">
        <v>117</v>
      </c>
      <c r="Q35" s="1" t="s">
        <v>410</v>
      </c>
      <c r="R35" s="1" t="s">
        <v>373</v>
      </c>
      <c r="S35" s="1" t="s">
        <v>373</v>
      </c>
      <c r="T35" s="1" t="s">
        <v>485</v>
      </c>
      <c r="X35">
        <v>1</v>
      </c>
      <c r="AR35" s="1" t="s">
        <v>117</v>
      </c>
      <c r="AS35" s="1" t="s">
        <v>117</v>
      </c>
      <c r="AU35" s="1" t="s">
        <v>570</v>
      </c>
      <c r="AV35">
        <v>1161</v>
      </c>
    </row>
    <row r="36" spans="1:48" ht="30" customHeight="1">
      <c r="A36" s="75" t="s">
        <v>549</v>
      </c>
      <c r="B36" s="75" t="s">
        <v>571</v>
      </c>
      <c r="C36" s="75" t="s">
        <v>8</v>
      </c>
      <c r="D36" s="76">
        <v>28</v>
      </c>
      <c r="E36" s="77"/>
      <c r="F36" s="77"/>
      <c r="G36" s="77"/>
      <c r="H36" s="77"/>
      <c r="I36" s="58"/>
      <c r="J36" s="58"/>
      <c r="K36" s="58"/>
      <c r="L36" s="58"/>
      <c r="M36" s="64"/>
      <c r="N36" s="1" t="s">
        <v>572</v>
      </c>
      <c r="O36" s="1" t="s">
        <v>117</v>
      </c>
      <c r="P36" s="1" t="s">
        <v>117</v>
      </c>
      <c r="Q36" s="1" t="s">
        <v>410</v>
      </c>
      <c r="R36" s="1" t="s">
        <v>373</v>
      </c>
      <c r="S36" s="1" t="s">
        <v>373</v>
      </c>
      <c r="T36" s="1" t="s">
        <v>485</v>
      </c>
      <c r="X36">
        <v>1</v>
      </c>
      <c r="AR36" s="1" t="s">
        <v>117</v>
      </c>
      <c r="AS36" s="1" t="s">
        <v>117</v>
      </c>
      <c r="AU36" s="1" t="s">
        <v>573</v>
      </c>
      <c r="AV36">
        <v>1162</v>
      </c>
    </row>
    <row r="37" spans="1:48" ht="30" customHeight="1">
      <c r="A37" s="75" t="s">
        <v>549</v>
      </c>
      <c r="B37" s="75" t="s">
        <v>574</v>
      </c>
      <c r="C37" s="75" t="s">
        <v>8</v>
      </c>
      <c r="D37" s="76">
        <v>152</v>
      </c>
      <c r="E37" s="77"/>
      <c r="F37" s="77"/>
      <c r="G37" s="77"/>
      <c r="H37" s="77"/>
      <c r="I37" s="58"/>
      <c r="J37" s="58"/>
      <c r="K37" s="58"/>
      <c r="L37" s="58"/>
      <c r="M37" s="64"/>
      <c r="N37" s="1" t="s">
        <v>575</v>
      </c>
      <c r="O37" s="1" t="s">
        <v>117</v>
      </c>
      <c r="P37" s="1" t="s">
        <v>117</v>
      </c>
      <c r="Q37" s="1" t="s">
        <v>410</v>
      </c>
      <c r="R37" s="1" t="s">
        <v>373</v>
      </c>
      <c r="S37" s="1" t="s">
        <v>373</v>
      </c>
      <c r="T37" s="1" t="s">
        <v>485</v>
      </c>
      <c r="X37">
        <v>1</v>
      </c>
      <c r="AR37" s="1" t="s">
        <v>117</v>
      </c>
      <c r="AS37" s="1" t="s">
        <v>117</v>
      </c>
      <c r="AU37" s="1" t="s">
        <v>576</v>
      </c>
      <c r="AV37">
        <v>1163</v>
      </c>
    </row>
    <row r="38" spans="1:48" ht="30" customHeight="1">
      <c r="A38" s="75" t="s">
        <v>549</v>
      </c>
      <c r="B38" s="75" t="s">
        <v>577</v>
      </c>
      <c r="C38" s="75" t="s">
        <v>8</v>
      </c>
      <c r="D38" s="76">
        <v>8</v>
      </c>
      <c r="E38" s="77"/>
      <c r="F38" s="77"/>
      <c r="G38" s="77"/>
      <c r="H38" s="77"/>
      <c r="I38" s="58"/>
      <c r="J38" s="58"/>
      <c r="K38" s="58"/>
      <c r="L38" s="58"/>
      <c r="M38" s="64"/>
      <c r="N38" s="1" t="s">
        <v>578</v>
      </c>
      <c r="O38" s="1" t="s">
        <v>117</v>
      </c>
      <c r="P38" s="1" t="s">
        <v>117</v>
      </c>
      <c r="Q38" s="1" t="s">
        <v>410</v>
      </c>
      <c r="R38" s="1" t="s">
        <v>373</v>
      </c>
      <c r="S38" s="1" t="s">
        <v>373</v>
      </c>
      <c r="T38" s="1" t="s">
        <v>485</v>
      </c>
      <c r="X38">
        <v>1</v>
      </c>
      <c r="AR38" s="1" t="s">
        <v>117</v>
      </c>
      <c r="AS38" s="1" t="s">
        <v>117</v>
      </c>
      <c r="AU38" s="1" t="s">
        <v>579</v>
      </c>
      <c r="AV38">
        <v>1164</v>
      </c>
    </row>
    <row r="39" spans="1:48" ht="30" customHeight="1">
      <c r="A39" s="75" t="s">
        <v>549</v>
      </c>
      <c r="B39" s="75" t="s">
        <v>580</v>
      </c>
      <c r="C39" s="75" t="s">
        <v>8</v>
      </c>
      <c r="D39" s="76">
        <v>25</v>
      </c>
      <c r="E39" s="77"/>
      <c r="F39" s="77"/>
      <c r="G39" s="77"/>
      <c r="H39" s="77"/>
      <c r="I39" s="58"/>
      <c r="J39" s="58"/>
      <c r="K39" s="58"/>
      <c r="L39" s="58"/>
      <c r="M39" s="64"/>
      <c r="N39" s="1" t="s">
        <v>581</v>
      </c>
      <c r="O39" s="1" t="s">
        <v>117</v>
      </c>
      <c r="P39" s="1" t="s">
        <v>117</v>
      </c>
      <c r="Q39" s="1" t="s">
        <v>410</v>
      </c>
      <c r="R39" s="1" t="s">
        <v>373</v>
      </c>
      <c r="S39" s="1" t="s">
        <v>373</v>
      </c>
      <c r="T39" s="1" t="s">
        <v>485</v>
      </c>
      <c r="X39">
        <v>1</v>
      </c>
      <c r="AR39" s="1" t="s">
        <v>117</v>
      </c>
      <c r="AS39" s="1" t="s">
        <v>117</v>
      </c>
      <c r="AU39" s="1" t="s">
        <v>582</v>
      </c>
      <c r="AV39">
        <v>1165</v>
      </c>
    </row>
    <row r="40" spans="1:48" ht="30" customHeight="1">
      <c r="A40" s="75" t="s">
        <v>549</v>
      </c>
      <c r="B40" s="75" t="s">
        <v>583</v>
      </c>
      <c r="C40" s="75" t="s">
        <v>8</v>
      </c>
      <c r="D40" s="76">
        <v>8</v>
      </c>
      <c r="E40" s="77"/>
      <c r="F40" s="77"/>
      <c r="G40" s="77"/>
      <c r="H40" s="77"/>
      <c r="I40" s="58"/>
      <c r="J40" s="58"/>
      <c r="K40" s="58"/>
      <c r="L40" s="58"/>
      <c r="M40" s="64"/>
      <c r="N40" s="1" t="s">
        <v>584</v>
      </c>
      <c r="O40" s="1" t="s">
        <v>117</v>
      </c>
      <c r="P40" s="1" t="s">
        <v>117</v>
      </c>
      <c r="Q40" s="1" t="s">
        <v>410</v>
      </c>
      <c r="R40" s="1" t="s">
        <v>373</v>
      </c>
      <c r="S40" s="1" t="s">
        <v>373</v>
      </c>
      <c r="T40" s="1" t="s">
        <v>485</v>
      </c>
      <c r="X40">
        <v>1</v>
      </c>
      <c r="AR40" s="1" t="s">
        <v>117</v>
      </c>
      <c r="AS40" s="1" t="s">
        <v>117</v>
      </c>
      <c r="AU40" s="1" t="s">
        <v>585</v>
      </c>
      <c r="AV40">
        <v>1166</v>
      </c>
    </row>
    <row r="41" spans="1:48" ht="30" customHeight="1">
      <c r="A41" s="75" t="s">
        <v>549</v>
      </c>
      <c r="B41" s="75" t="s">
        <v>586</v>
      </c>
      <c r="C41" s="75" t="s">
        <v>8</v>
      </c>
      <c r="D41" s="76">
        <v>25</v>
      </c>
      <c r="E41" s="77"/>
      <c r="F41" s="77"/>
      <c r="G41" s="77"/>
      <c r="H41" s="77"/>
      <c r="I41" s="58"/>
      <c r="J41" s="58"/>
      <c r="K41" s="58"/>
      <c r="L41" s="58"/>
      <c r="M41" s="64"/>
      <c r="N41" s="1" t="s">
        <v>587</v>
      </c>
      <c r="O41" s="1" t="s">
        <v>117</v>
      </c>
      <c r="P41" s="1" t="s">
        <v>117</v>
      </c>
      <c r="Q41" s="1" t="s">
        <v>410</v>
      </c>
      <c r="R41" s="1" t="s">
        <v>373</v>
      </c>
      <c r="S41" s="1" t="s">
        <v>373</v>
      </c>
      <c r="T41" s="1" t="s">
        <v>485</v>
      </c>
      <c r="X41">
        <v>1</v>
      </c>
      <c r="AR41" s="1" t="s">
        <v>117</v>
      </c>
      <c r="AS41" s="1" t="s">
        <v>117</v>
      </c>
      <c r="AU41" s="1" t="s">
        <v>588</v>
      </c>
      <c r="AV41">
        <v>1167</v>
      </c>
    </row>
    <row r="42" spans="1:48" ht="30" customHeight="1">
      <c r="A42" s="75" t="s">
        <v>549</v>
      </c>
      <c r="B42" s="75" t="s">
        <v>589</v>
      </c>
      <c r="C42" s="75" t="s">
        <v>8</v>
      </c>
      <c r="D42" s="76">
        <v>30</v>
      </c>
      <c r="E42" s="77"/>
      <c r="F42" s="77"/>
      <c r="G42" s="77"/>
      <c r="H42" s="77"/>
      <c r="I42" s="58"/>
      <c r="J42" s="58"/>
      <c r="K42" s="58"/>
      <c r="L42" s="58"/>
      <c r="M42" s="64"/>
      <c r="N42" s="1" t="s">
        <v>590</v>
      </c>
      <c r="O42" s="1" t="s">
        <v>117</v>
      </c>
      <c r="P42" s="1" t="s">
        <v>117</v>
      </c>
      <c r="Q42" s="1" t="s">
        <v>410</v>
      </c>
      <c r="R42" s="1" t="s">
        <v>373</v>
      </c>
      <c r="S42" s="1" t="s">
        <v>373</v>
      </c>
      <c r="T42" s="1" t="s">
        <v>485</v>
      </c>
      <c r="X42">
        <v>1</v>
      </c>
      <c r="AR42" s="1" t="s">
        <v>117</v>
      </c>
      <c r="AS42" s="1" t="s">
        <v>117</v>
      </c>
      <c r="AU42" s="1" t="s">
        <v>591</v>
      </c>
      <c r="AV42">
        <v>1168</v>
      </c>
    </row>
    <row r="43" spans="1:48" ht="30" customHeight="1">
      <c r="A43" s="75" t="s">
        <v>549</v>
      </c>
      <c r="B43" s="75" t="s">
        <v>592</v>
      </c>
      <c r="C43" s="75" t="s">
        <v>8</v>
      </c>
      <c r="D43" s="76">
        <v>16</v>
      </c>
      <c r="E43" s="77"/>
      <c r="F43" s="77"/>
      <c r="G43" s="77"/>
      <c r="H43" s="77"/>
      <c r="I43" s="58"/>
      <c r="J43" s="58"/>
      <c r="K43" s="58"/>
      <c r="L43" s="58"/>
      <c r="M43" s="64"/>
      <c r="N43" s="1" t="s">
        <v>593</v>
      </c>
      <c r="O43" s="1" t="s">
        <v>117</v>
      </c>
      <c r="P43" s="1" t="s">
        <v>117</v>
      </c>
      <c r="Q43" s="1" t="s">
        <v>410</v>
      </c>
      <c r="R43" s="1" t="s">
        <v>373</v>
      </c>
      <c r="S43" s="1" t="s">
        <v>373</v>
      </c>
      <c r="T43" s="1" t="s">
        <v>485</v>
      </c>
      <c r="X43">
        <v>1</v>
      </c>
      <c r="AR43" s="1" t="s">
        <v>117</v>
      </c>
      <c r="AS43" s="1" t="s">
        <v>117</v>
      </c>
      <c r="AU43" s="1" t="s">
        <v>594</v>
      </c>
      <c r="AV43">
        <v>1169</v>
      </c>
    </row>
    <row r="44" spans="1:48" ht="30" customHeight="1">
      <c r="A44" s="75" t="s">
        <v>549</v>
      </c>
      <c r="B44" s="75" t="s">
        <v>595</v>
      </c>
      <c r="C44" s="75" t="s">
        <v>8</v>
      </c>
      <c r="D44" s="76">
        <v>108</v>
      </c>
      <c r="E44" s="77"/>
      <c r="F44" s="77"/>
      <c r="G44" s="77"/>
      <c r="H44" s="77"/>
      <c r="I44" s="58"/>
      <c r="J44" s="58"/>
      <c r="K44" s="58"/>
      <c r="L44" s="58"/>
      <c r="M44" s="64"/>
      <c r="N44" s="1" t="s">
        <v>596</v>
      </c>
      <c r="O44" s="1" t="s">
        <v>117</v>
      </c>
      <c r="P44" s="1" t="s">
        <v>117</v>
      </c>
      <c r="Q44" s="1" t="s">
        <v>410</v>
      </c>
      <c r="R44" s="1" t="s">
        <v>373</v>
      </c>
      <c r="S44" s="1" t="s">
        <v>373</v>
      </c>
      <c r="T44" s="1" t="s">
        <v>485</v>
      </c>
      <c r="X44">
        <v>1</v>
      </c>
      <c r="AR44" s="1" t="s">
        <v>117</v>
      </c>
      <c r="AS44" s="1" t="s">
        <v>117</v>
      </c>
      <c r="AU44" s="1" t="s">
        <v>597</v>
      </c>
      <c r="AV44">
        <v>1170</v>
      </c>
    </row>
    <row r="45" spans="1:48" ht="30" customHeight="1">
      <c r="A45" s="75" t="s">
        <v>598</v>
      </c>
      <c r="B45" s="75" t="s">
        <v>526</v>
      </c>
      <c r="C45" s="75" t="s">
        <v>88</v>
      </c>
      <c r="D45" s="76">
        <v>854</v>
      </c>
      <c r="E45" s="77"/>
      <c r="F45" s="77"/>
      <c r="G45" s="77"/>
      <c r="H45" s="77"/>
      <c r="I45" s="58"/>
      <c r="J45" s="58"/>
      <c r="K45" s="58"/>
      <c r="L45" s="58"/>
      <c r="M45" s="64"/>
      <c r="N45" s="1" t="s">
        <v>599</v>
      </c>
      <c r="O45" s="1" t="s">
        <v>117</v>
      </c>
      <c r="P45" s="1" t="s">
        <v>117</v>
      </c>
      <c r="Q45" s="1" t="s">
        <v>410</v>
      </c>
      <c r="R45" s="1" t="s">
        <v>485</v>
      </c>
      <c r="S45" s="1" t="s">
        <v>373</v>
      </c>
      <c r="T45" s="1" t="s">
        <v>373</v>
      </c>
      <c r="X45">
        <v>1</v>
      </c>
      <c r="AR45" s="1" t="s">
        <v>117</v>
      </c>
      <c r="AS45" s="1" t="s">
        <v>117</v>
      </c>
      <c r="AU45" s="1" t="s">
        <v>600</v>
      </c>
      <c r="AV45">
        <v>1171</v>
      </c>
    </row>
    <row r="46" spans="1:48" ht="30" customHeight="1">
      <c r="A46" s="75" t="s">
        <v>598</v>
      </c>
      <c r="B46" s="75" t="s">
        <v>601</v>
      </c>
      <c r="C46" s="75" t="s">
        <v>88</v>
      </c>
      <c r="D46" s="76">
        <v>16</v>
      </c>
      <c r="E46" s="77"/>
      <c r="F46" s="77"/>
      <c r="G46" s="77"/>
      <c r="H46" s="77"/>
      <c r="I46" s="58"/>
      <c r="J46" s="58"/>
      <c r="K46" s="58"/>
      <c r="L46" s="58"/>
      <c r="M46" s="64"/>
      <c r="N46" s="1" t="s">
        <v>602</v>
      </c>
      <c r="O46" s="1" t="s">
        <v>117</v>
      </c>
      <c r="P46" s="1" t="s">
        <v>117</v>
      </c>
      <c r="Q46" s="1" t="s">
        <v>410</v>
      </c>
      <c r="R46" s="1" t="s">
        <v>485</v>
      </c>
      <c r="S46" s="1" t="s">
        <v>373</v>
      </c>
      <c r="T46" s="1" t="s">
        <v>373</v>
      </c>
      <c r="X46">
        <v>1</v>
      </c>
      <c r="AR46" s="1" t="s">
        <v>117</v>
      </c>
      <c r="AS46" s="1" t="s">
        <v>117</v>
      </c>
      <c r="AU46" s="1" t="s">
        <v>603</v>
      </c>
      <c r="AV46">
        <v>1172</v>
      </c>
    </row>
    <row r="47" spans="1:48" ht="30" customHeight="1">
      <c r="A47" s="75" t="s">
        <v>598</v>
      </c>
      <c r="B47" s="75" t="s">
        <v>529</v>
      </c>
      <c r="C47" s="75" t="s">
        <v>88</v>
      </c>
      <c r="D47" s="76">
        <v>196</v>
      </c>
      <c r="E47" s="77"/>
      <c r="F47" s="77"/>
      <c r="G47" s="77"/>
      <c r="H47" s="77"/>
      <c r="I47" s="58"/>
      <c r="J47" s="58"/>
      <c r="K47" s="58"/>
      <c r="L47" s="58"/>
      <c r="M47" s="64"/>
      <c r="N47" s="1" t="s">
        <v>604</v>
      </c>
      <c r="O47" s="1" t="s">
        <v>117</v>
      </c>
      <c r="P47" s="1" t="s">
        <v>117</v>
      </c>
      <c r="Q47" s="1" t="s">
        <v>410</v>
      </c>
      <c r="R47" s="1" t="s">
        <v>485</v>
      </c>
      <c r="S47" s="1" t="s">
        <v>373</v>
      </c>
      <c r="T47" s="1" t="s">
        <v>373</v>
      </c>
      <c r="X47">
        <v>1</v>
      </c>
      <c r="AR47" s="1" t="s">
        <v>117</v>
      </c>
      <c r="AS47" s="1" t="s">
        <v>117</v>
      </c>
      <c r="AU47" s="1" t="s">
        <v>605</v>
      </c>
      <c r="AV47">
        <v>1173</v>
      </c>
    </row>
    <row r="48" spans="1:48" ht="30" customHeight="1">
      <c r="A48" s="75" t="s">
        <v>598</v>
      </c>
      <c r="B48" s="75" t="s">
        <v>606</v>
      </c>
      <c r="C48" s="75" t="s">
        <v>88</v>
      </c>
      <c r="D48" s="76">
        <v>50</v>
      </c>
      <c r="E48" s="77"/>
      <c r="F48" s="77"/>
      <c r="G48" s="77"/>
      <c r="H48" s="77"/>
      <c r="I48" s="58"/>
      <c r="J48" s="58"/>
      <c r="K48" s="58"/>
      <c r="L48" s="58"/>
      <c r="M48" s="64"/>
      <c r="N48" s="1" t="s">
        <v>607</v>
      </c>
      <c r="O48" s="1" t="s">
        <v>117</v>
      </c>
      <c r="P48" s="1" t="s">
        <v>117</v>
      </c>
      <c r="Q48" s="1" t="s">
        <v>410</v>
      </c>
      <c r="R48" s="1" t="s">
        <v>485</v>
      </c>
      <c r="S48" s="1" t="s">
        <v>373</v>
      </c>
      <c r="T48" s="1" t="s">
        <v>373</v>
      </c>
      <c r="X48">
        <v>1</v>
      </c>
      <c r="AR48" s="1" t="s">
        <v>117</v>
      </c>
      <c r="AS48" s="1" t="s">
        <v>117</v>
      </c>
      <c r="AU48" s="1" t="s">
        <v>608</v>
      </c>
      <c r="AV48">
        <v>1174</v>
      </c>
    </row>
    <row r="49" spans="1:48" ht="30" customHeight="1">
      <c r="A49" s="75" t="s">
        <v>598</v>
      </c>
      <c r="B49" s="75" t="s">
        <v>609</v>
      </c>
      <c r="C49" s="75" t="s">
        <v>88</v>
      </c>
      <c r="D49" s="76">
        <v>4</v>
      </c>
      <c r="E49" s="77"/>
      <c r="F49" s="77"/>
      <c r="G49" s="77"/>
      <c r="H49" s="77"/>
      <c r="I49" s="58"/>
      <c r="J49" s="58"/>
      <c r="K49" s="58"/>
      <c r="L49" s="58"/>
      <c r="M49" s="64"/>
      <c r="N49" s="1" t="s">
        <v>610</v>
      </c>
      <c r="O49" s="1" t="s">
        <v>117</v>
      </c>
      <c r="P49" s="1" t="s">
        <v>117</v>
      </c>
      <c r="Q49" s="1" t="s">
        <v>410</v>
      </c>
      <c r="R49" s="1" t="s">
        <v>485</v>
      </c>
      <c r="S49" s="1" t="s">
        <v>373</v>
      </c>
      <c r="T49" s="1" t="s">
        <v>373</v>
      </c>
      <c r="X49">
        <v>1</v>
      </c>
      <c r="AR49" s="1" t="s">
        <v>117</v>
      </c>
      <c r="AS49" s="1" t="s">
        <v>117</v>
      </c>
      <c r="AU49" s="1" t="s">
        <v>611</v>
      </c>
      <c r="AV49">
        <v>1175</v>
      </c>
    </row>
    <row r="50" spans="1:48" ht="30" customHeight="1">
      <c r="A50" s="75" t="s">
        <v>598</v>
      </c>
      <c r="B50" s="75" t="s">
        <v>612</v>
      </c>
      <c r="C50" s="75" t="s">
        <v>88</v>
      </c>
      <c r="D50" s="76">
        <v>32</v>
      </c>
      <c r="E50" s="77"/>
      <c r="F50" s="77"/>
      <c r="G50" s="77"/>
      <c r="H50" s="77"/>
      <c r="I50" s="58"/>
      <c r="J50" s="58"/>
      <c r="K50" s="58"/>
      <c r="L50" s="58"/>
      <c r="M50" s="64"/>
      <c r="N50" s="1" t="s">
        <v>613</v>
      </c>
      <c r="O50" s="1" t="s">
        <v>117</v>
      </c>
      <c r="P50" s="1" t="s">
        <v>117</v>
      </c>
      <c r="Q50" s="1" t="s">
        <v>410</v>
      </c>
      <c r="R50" s="1" t="s">
        <v>485</v>
      </c>
      <c r="S50" s="1" t="s">
        <v>373</v>
      </c>
      <c r="T50" s="1" t="s">
        <v>373</v>
      </c>
      <c r="X50">
        <v>1</v>
      </c>
      <c r="AR50" s="1" t="s">
        <v>117</v>
      </c>
      <c r="AS50" s="1" t="s">
        <v>117</v>
      </c>
      <c r="AU50" s="1" t="s">
        <v>614</v>
      </c>
      <c r="AV50">
        <v>1176</v>
      </c>
    </row>
    <row r="51" spans="1:48" ht="30" customHeight="1">
      <c r="A51" s="75" t="s">
        <v>615</v>
      </c>
      <c r="B51" s="75" t="s">
        <v>117</v>
      </c>
      <c r="C51" s="75" t="s">
        <v>89</v>
      </c>
      <c r="D51" s="76">
        <v>8</v>
      </c>
      <c r="E51" s="77"/>
      <c r="F51" s="77"/>
      <c r="G51" s="77"/>
      <c r="H51" s="77"/>
      <c r="I51" s="58"/>
      <c r="J51" s="58"/>
      <c r="K51" s="58"/>
      <c r="L51" s="58"/>
      <c r="M51" s="64"/>
      <c r="N51" s="1" t="s">
        <v>616</v>
      </c>
      <c r="O51" s="1" t="s">
        <v>117</v>
      </c>
      <c r="P51" s="1" t="s">
        <v>117</v>
      </c>
      <c r="Q51" s="1" t="s">
        <v>410</v>
      </c>
      <c r="R51" s="1" t="s">
        <v>373</v>
      </c>
      <c r="S51" s="1" t="s">
        <v>373</v>
      </c>
      <c r="T51" s="1" t="s">
        <v>485</v>
      </c>
      <c r="X51">
        <v>1</v>
      </c>
      <c r="AR51" s="1" t="s">
        <v>117</v>
      </c>
      <c r="AS51" s="1" t="s">
        <v>117</v>
      </c>
      <c r="AU51" s="1" t="s">
        <v>617</v>
      </c>
      <c r="AV51">
        <v>1177</v>
      </c>
    </row>
    <row r="52" spans="1:48" ht="30" customHeight="1">
      <c r="A52" s="75" t="s">
        <v>618</v>
      </c>
      <c r="B52" s="75" t="s">
        <v>117</v>
      </c>
      <c r="C52" s="75" t="s">
        <v>89</v>
      </c>
      <c r="D52" s="76">
        <v>8</v>
      </c>
      <c r="E52" s="77"/>
      <c r="F52" s="77"/>
      <c r="G52" s="77"/>
      <c r="H52" s="77"/>
      <c r="I52" s="58"/>
      <c r="J52" s="58"/>
      <c r="K52" s="58"/>
      <c r="L52" s="58"/>
      <c r="M52" s="64"/>
      <c r="N52" s="1" t="s">
        <v>619</v>
      </c>
      <c r="O52" s="1" t="s">
        <v>117</v>
      </c>
      <c r="P52" s="1" t="s">
        <v>117</v>
      </c>
      <c r="Q52" s="1" t="s">
        <v>410</v>
      </c>
      <c r="R52" s="1" t="s">
        <v>373</v>
      </c>
      <c r="S52" s="1" t="s">
        <v>373</v>
      </c>
      <c r="T52" s="1" t="s">
        <v>485</v>
      </c>
      <c r="X52">
        <v>1</v>
      </c>
      <c r="AR52" s="1" t="s">
        <v>117</v>
      </c>
      <c r="AS52" s="1" t="s">
        <v>117</v>
      </c>
      <c r="AU52" s="1" t="s">
        <v>620</v>
      </c>
      <c r="AV52">
        <v>1178</v>
      </c>
    </row>
    <row r="53" spans="1:48" ht="30" customHeight="1">
      <c r="A53" s="75" t="s">
        <v>621</v>
      </c>
      <c r="B53" s="75" t="s">
        <v>622</v>
      </c>
      <c r="C53" s="75" t="s">
        <v>88</v>
      </c>
      <c r="D53" s="76">
        <v>5</v>
      </c>
      <c r="E53" s="77"/>
      <c r="F53" s="77"/>
      <c r="G53" s="77"/>
      <c r="H53" s="77"/>
      <c r="I53" s="58"/>
      <c r="J53" s="58"/>
      <c r="K53" s="58"/>
      <c r="L53" s="58"/>
      <c r="M53" s="64"/>
      <c r="N53" s="1" t="s">
        <v>623</v>
      </c>
      <c r="O53" s="1" t="s">
        <v>117</v>
      </c>
      <c r="P53" s="1" t="s">
        <v>117</v>
      </c>
      <c r="Q53" s="1" t="s">
        <v>410</v>
      </c>
      <c r="R53" s="1" t="s">
        <v>485</v>
      </c>
      <c r="S53" s="1" t="s">
        <v>373</v>
      </c>
      <c r="T53" s="1" t="s">
        <v>373</v>
      </c>
      <c r="X53">
        <v>1</v>
      </c>
      <c r="AR53" s="1" t="s">
        <v>117</v>
      </c>
      <c r="AS53" s="1" t="s">
        <v>117</v>
      </c>
      <c r="AU53" s="1" t="s">
        <v>624</v>
      </c>
      <c r="AV53">
        <v>1179</v>
      </c>
    </row>
    <row r="54" spans="1:48" ht="30" customHeight="1">
      <c r="A54" s="75" t="s">
        <v>625</v>
      </c>
      <c r="B54" s="75" t="s">
        <v>601</v>
      </c>
      <c r="C54" s="75" t="s">
        <v>8</v>
      </c>
      <c r="D54" s="76">
        <v>8</v>
      </c>
      <c r="E54" s="77"/>
      <c r="F54" s="77"/>
      <c r="G54" s="77"/>
      <c r="H54" s="77"/>
      <c r="I54" s="58"/>
      <c r="J54" s="58"/>
      <c r="K54" s="58"/>
      <c r="L54" s="58"/>
      <c r="M54" s="64"/>
      <c r="N54" s="1" t="s">
        <v>626</v>
      </c>
      <c r="O54" s="1" t="s">
        <v>117</v>
      </c>
      <c r="P54" s="1" t="s">
        <v>117</v>
      </c>
      <c r="Q54" s="1" t="s">
        <v>410</v>
      </c>
      <c r="R54" s="1" t="s">
        <v>485</v>
      </c>
      <c r="S54" s="1" t="s">
        <v>373</v>
      </c>
      <c r="T54" s="1" t="s">
        <v>373</v>
      </c>
      <c r="X54">
        <v>1</v>
      </c>
      <c r="AR54" s="1" t="s">
        <v>117</v>
      </c>
      <c r="AS54" s="1" t="s">
        <v>117</v>
      </c>
      <c r="AU54" s="1" t="s">
        <v>627</v>
      </c>
      <c r="AV54">
        <v>1180</v>
      </c>
    </row>
    <row r="55" spans="1:48" ht="30" customHeight="1">
      <c r="A55" s="75" t="s">
        <v>625</v>
      </c>
      <c r="B55" s="75" t="s">
        <v>529</v>
      </c>
      <c r="C55" s="75" t="s">
        <v>8</v>
      </c>
      <c r="D55" s="76">
        <v>18</v>
      </c>
      <c r="E55" s="77"/>
      <c r="F55" s="77"/>
      <c r="G55" s="77"/>
      <c r="H55" s="77"/>
      <c r="I55" s="58"/>
      <c r="J55" s="58"/>
      <c r="K55" s="58"/>
      <c r="L55" s="58"/>
      <c r="M55" s="64"/>
      <c r="N55" s="1" t="s">
        <v>628</v>
      </c>
      <c r="O55" s="1" t="s">
        <v>117</v>
      </c>
      <c r="P55" s="1" t="s">
        <v>117</v>
      </c>
      <c r="Q55" s="1" t="s">
        <v>410</v>
      </c>
      <c r="R55" s="1" t="s">
        <v>485</v>
      </c>
      <c r="S55" s="1" t="s">
        <v>373</v>
      </c>
      <c r="T55" s="1" t="s">
        <v>373</v>
      </c>
      <c r="X55">
        <v>1</v>
      </c>
      <c r="AR55" s="1" t="s">
        <v>117</v>
      </c>
      <c r="AS55" s="1" t="s">
        <v>117</v>
      </c>
      <c r="AU55" s="1" t="s">
        <v>629</v>
      </c>
      <c r="AV55">
        <v>1181</v>
      </c>
    </row>
    <row r="56" spans="1:48" ht="30" customHeight="1">
      <c r="A56" s="75" t="s">
        <v>625</v>
      </c>
      <c r="B56" s="75" t="s">
        <v>606</v>
      </c>
      <c r="C56" s="75" t="s">
        <v>8</v>
      </c>
      <c r="D56" s="76">
        <v>25</v>
      </c>
      <c r="E56" s="77"/>
      <c r="F56" s="77"/>
      <c r="G56" s="77"/>
      <c r="H56" s="77"/>
      <c r="I56" s="58"/>
      <c r="J56" s="58"/>
      <c r="K56" s="58"/>
      <c r="L56" s="58"/>
      <c r="M56" s="64"/>
      <c r="N56" s="1" t="s">
        <v>630</v>
      </c>
      <c r="O56" s="1" t="s">
        <v>117</v>
      </c>
      <c r="P56" s="1" t="s">
        <v>117</v>
      </c>
      <c r="Q56" s="1" t="s">
        <v>410</v>
      </c>
      <c r="R56" s="1" t="s">
        <v>485</v>
      </c>
      <c r="S56" s="1" t="s">
        <v>373</v>
      </c>
      <c r="T56" s="1" t="s">
        <v>373</v>
      </c>
      <c r="X56">
        <v>1</v>
      </c>
      <c r="AR56" s="1" t="s">
        <v>117</v>
      </c>
      <c r="AS56" s="1" t="s">
        <v>117</v>
      </c>
      <c r="AU56" s="1" t="s">
        <v>631</v>
      </c>
      <c r="AV56">
        <v>1182</v>
      </c>
    </row>
    <row r="57" spans="1:48" ht="30" customHeight="1">
      <c r="A57" s="75" t="s">
        <v>625</v>
      </c>
      <c r="B57" s="75" t="s">
        <v>609</v>
      </c>
      <c r="C57" s="75" t="s">
        <v>8</v>
      </c>
      <c r="D57" s="76">
        <v>2</v>
      </c>
      <c r="E57" s="77"/>
      <c r="F57" s="77"/>
      <c r="G57" s="77"/>
      <c r="H57" s="77"/>
      <c r="I57" s="58"/>
      <c r="J57" s="58"/>
      <c r="K57" s="58"/>
      <c r="L57" s="58"/>
      <c r="M57" s="64"/>
      <c r="N57" s="1" t="s">
        <v>632</v>
      </c>
      <c r="O57" s="1" t="s">
        <v>117</v>
      </c>
      <c r="P57" s="1" t="s">
        <v>117</v>
      </c>
      <c r="Q57" s="1" t="s">
        <v>410</v>
      </c>
      <c r="R57" s="1" t="s">
        <v>485</v>
      </c>
      <c r="S57" s="1" t="s">
        <v>373</v>
      </c>
      <c r="T57" s="1" t="s">
        <v>373</v>
      </c>
      <c r="X57">
        <v>1</v>
      </c>
      <c r="AR57" s="1" t="s">
        <v>117</v>
      </c>
      <c r="AS57" s="1" t="s">
        <v>117</v>
      </c>
      <c r="AU57" s="1" t="s">
        <v>633</v>
      </c>
      <c r="AV57">
        <v>1183</v>
      </c>
    </row>
    <row r="58" spans="1:48" ht="30" customHeight="1">
      <c r="A58" s="75" t="s">
        <v>625</v>
      </c>
      <c r="B58" s="75" t="s">
        <v>612</v>
      </c>
      <c r="C58" s="75" t="s">
        <v>8</v>
      </c>
      <c r="D58" s="76">
        <v>16</v>
      </c>
      <c r="E58" s="77"/>
      <c r="F58" s="77"/>
      <c r="G58" s="77"/>
      <c r="H58" s="77"/>
      <c r="I58" s="58"/>
      <c r="J58" s="58"/>
      <c r="K58" s="58"/>
      <c r="L58" s="58"/>
      <c r="M58" s="64"/>
      <c r="N58" s="1" t="s">
        <v>634</v>
      </c>
      <c r="O58" s="1" t="s">
        <v>117</v>
      </c>
      <c r="P58" s="1" t="s">
        <v>117</v>
      </c>
      <c r="Q58" s="1" t="s">
        <v>410</v>
      </c>
      <c r="R58" s="1" t="s">
        <v>485</v>
      </c>
      <c r="S58" s="1" t="s">
        <v>373</v>
      </c>
      <c r="T58" s="1" t="s">
        <v>373</v>
      </c>
      <c r="X58">
        <v>1</v>
      </c>
      <c r="AR58" s="1" t="s">
        <v>117</v>
      </c>
      <c r="AS58" s="1" t="s">
        <v>117</v>
      </c>
      <c r="AU58" s="1" t="s">
        <v>635</v>
      </c>
      <c r="AV58">
        <v>1184</v>
      </c>
    </row>
    <row r="59" spans="1:48" ht="30" customHeight="1">
      <c r="A59" s="75" t="s">
        <v>636</v>
      </c>
      <c r="B59" s="75" t="s">
        <v>622</v>
      </c>
      <c r="C59" s="75" t="s">
        <v>8</v>
      </c>
      <c r="D59" s="76">
        <v>2</v>
      </c>
      <c r="E59" s="77"/>
      <c r="F59" s="77"/>
      <c r="G59" s="77"/>
      <c r="H59" s="77"/>
      <c r="I59" s="58"/>
      <c r="J59" s="58"/>
      <c r="K59" s="58"/>
      <c r="L59" s="58"/>
      <c r="M59" s="64"/>
      <c r="N59" s="1" t="s">
        <v>637</v>
      </c>
      <c r="O59" s="1" t="s">
        <v>117</v>
      </c>
      <c r="P59" s="1" t="s">
        <v>117</v>
      </c>
      <c r="Q59" s="1" t="s">
        <v>410</v>
      </c>
      <c r="R59" s="1" t="s">
        <v>485</v>
      </c>
      <c r="S59" s="1" t="s">
        <v>373</v>
      </c>
      <c r="T59" s="1" t="s">
        <v>373</v>
      </c>
      <c r="X59">
        <v>1</v>
      </c>
      <c r="AR59" s="1" t="s">
        <v>117</v>
      </c>
      <c r="AS59" s="1" t="s">
        <v>117</v>
      </c>
      <c r="AU59" s="1" t="s">
        <v>638</v>
      </c>
      <c r="AV59">
        <v>1185</v>
      </c>
    </row>
    <row r="60" spans="1:48" ht="30" customHeight="1">
      <c r="A60" s="75" t="s">
        <v>639</v>
      </c>
      <c r="B60" s="75" t="s">
        <v>526</v>
      </c>
      <c r="C60" s="75" t="s">
        <v>8</v>
      </c>
      <c r="D60" s="76">
        <v>20</v>
      </c>
      <c r="E60" s="77"/>
      <c r="F60" s="77"/>
      <c r="G60" s="77"/>
      <c r="H60" s="77"/>
      <c r="I60" s="58"/>
      <c r="J60" s="58"/>
      <c r="K60" s="58"/>
      <c r="L60" s="58"/>
      <c r="M60" s="64"/>
      <c r="N60" s="1" t="s">
        <v>640</v>
      </c>
      <c r="O60" s="1" t="s">
        <v>117</v>
      </c>
      <c r="P60" s="1" t="s">
        <v>117</v>
      </c>
      <c r="Q60" s="1" t="s">
        <v>410</v>
      </c>
      <c r="R60" s="1" t="s">
        <v>485</v>
      </c>
      <c r="S60" s="1" t="s">
        <v>373</v>
      </c>
      <c r="T60" s="1" t="s">
        <v>373</v>
      </c>
      <c r="X60">
        <v>1</v>
      </c>
      <c r="AR60" s="1" t="s">
        <v>117</v>
      </c>
      <c r="AS60" s="1" t="s">
        <v>117</v>
      </c>
      <c r="AU60" s="1" t="s">
        <v>641</v>
      </c>
      <c r="AV60">
        <v>1186</v>
      </c>
    </row>
    <row r="61" spans="1:48" ht="30" customHeight="1">
      <c r="A61" s="75" t="s">
        <v>639</v>
      </c>
      <c r="B61" s="75" t="s">
        <v>529</v>
      </c>
      <c r="C61" s="75" t="s">
        <v>8</v>
      </c>
      <c r="D61" s="76">
        <v>4</v>
      </c>
      <c r="E61" s="77"/>
      <c r="F61" s="77"/>
      <c r="G61" s="77"/>
      <c r="H61" s="77"/>
      <c r="I61" s="58"/>
      <c r="J61" s="58"/>
      <c r="K61" s="58"/>
      <c r="L61" s="58"/>
      <c r="M61" s="64"/>
      <c r="N61" s="1" t="s">
        <v>642</v>
      </c>
      <c r="O61" s="1" t="s">
        <v>117</v>
      </c>
      <c r="P61" s="1" t="s">
        <v>117</v>
      </c>
      <c r="Q61" s="1" t="s">
        <v>410</v>
      </c>
      <c r="R61" s="1" t="s">
        <v>485</v>
      </c>
      <c r="S61" s="1" t="s">
        <v>373</v>
      </c>
      <c r="T61" s="1" t="s">
        <v>373</v>
      </c>
      <c r="X61">
        <v>1</v>
      </c>
      <c r="AR61" s="1" t="s">
        <v>117</v>
      </c>
      <c r="AS61" s="1" t="s">
        <v>117</v>
      </c>
      <c r="AU61" s="1" t="s">
        <v>643</v>
      </c>
      <c r="AV61">
        <v>1187</v>
      </c>
    </row>
    <row r="62" spans="1:48" ht="30" customHeight="1">
      <c r="A62" s="75" t="s">
        <v>644</v>
      </c>
      <c r="B62" s="75" t="s">
        <v>526</v>
      </c>
      <c r="C62" s="75" t="s">
        <v>88</v>
      </c>
      <c r="D62" s="76">
        <v>111</v>
      </c>
      <c r="E62" s="77"/>
      <c r="F62" s="77"/>
      <c r="G62" s="77"/>
      <c r="H62" s="77"/>
      <c r="I62" s="58"/>
      <c r="J62" s="58"/>
      <c r="K62" s="58"/>
      <c r="L62" s="58"/>
      <c r="M62" s="64"/>
      <c r="N62" s="1" t="s">
        <v>645</v>
      </c>
      <c r="O62" s="1" t="s">
        <v>117</v>
      </c>
      <c r="P62" s="1" t="s">
        <v>117</v>
      </c>
      <c r="Q62" s="1" t="s">
        <v>410</v>
      </c>
      <c r="R62" s="1" t="s">
        <v>485</v>
      </c>
      <c r="S62" s="1" t="s">
        <v>373</v>
      </c>
      <c r="T62" s="1" t="s">
        <v>373</v>
      </c>
      <c r="X62">
        <v>1</v>
      </c>
      <c r="AR62" s="1" t="s">
        <v>117</v>
      </c>
      <c r="AS62" s="1" t="s">
        <v>117</v>
      </c>
      <c r="AU62" s="1" t="s">
        <v>646</v>
      </c>
      <c r="AV62">
        <v>1188</v>
      </c>
    </row>
    <row r="63" spans="1:48" ht="30" customHeight="1">
      <c r="A63" s="75" t="s">
        <v>644</v>
      </c>
      <c r="B63" s="75" t="s">
        <v>529</v>
      </c>
      <c r="C63" s="75" t="s">
        <v>88</v>
      </c>
      <c r="D63" s="76">
        <v>28</v>
      </c>
      <c r="E63" s="77"/>
      <c r="F63" s="77"/>
      <c r="G63" s="77"/>
      <c r="H63" s="77"/>
      <c r="I63" s="58"/>
      <c r="J63" s="58"/>
      <c r="K63" s="58"/>
      <c r="L63" s="58"/>
      <c r="M63" s="64"/>
      <c r="N63" s="1" t="s">
        <v>647</v>
      </c>
      <c r="O63" s="1" t="s">
        <v>117</v>
      </c>
      <c r="P63" s="1" t="s">
        <v>117</v>
      </c>
      <c r="Q63" s="1" t="s">
        <v>410</v>
      </c>
      <c r="R63" s="1" t="s">
        <v>485</v>
      </c>
      <c r="S63" s="1" t="s">
        <v>373</v>
      </c>
      <c r="T63" s="1" t="s">
        <v>373</v>
      </c>
      <c r="X63">
        <v>1</v>
      </c>
      <c r="AR63" s="1" t="s">
        <v>117</v>
      </c>
      <c r="AS63" s="1" t="s">
        <v>117</v>
      </c>
      <c r="AU63" s="1" t="s">
        <v>648</v>
      </c>
      <c r="AV63">
        <v>1189</v>
      </c>
    </row>
    <row r="64" spans="1:48" ht="30" customHeight="1">
      <c r="A64" s="76"/>
      <c r="B64" s="76"/>
      <c r="C64" s="76"/>
      <c r="D64" s="76"/>
      <c r="E64" s="77"/>
      <c r="F64" s="77"/>
      <c r="G64" s="77"/>
      <c r="H64" s="77"/>
      <c r="I64" s="58"/>
      <c r="J64" s="58"/>
      <c r="K64" s="58"/>
      <c r="L64" s="58"/>
      <c r="M64" s="57"/>
      <c r="Q64" s="1" t="s">
        <v>410</v>
      </c>
    </row>
    <row r="65" spans="1:48" ht="30" customHeight="1">
      <c r="A65" s="76"/>
      <c r="B65" s="76"/>
      <c r="C65" s="76"/>
      <c r="D65" s="76"/>
      <c r="E65" s="77"/>
      <c r="F65" s="77"/>
      <c r="G65" s="77"/>
      <c r="H65" s="77"/>
      <c r="I65" s="58"/>
      <c r="J65" s="58"/>
      <c r="K65" s="58"/>
      <c r="L65" s="58"/>
      <c r="M65" s="57"/>
      <c r="Q65" s="1" t="s">
        <v>410</v>
      </c>
    </row>
    <row r="66" spans="1:48" ht="30" customHeight="1">
      <c r="A66" s="57"/>
      <c r="B66" s="57"/>
      <c r="C66" s="57"/>
      <c r="D66" s="57"/>
      <c r="E66" s="58"/>
      <c r="F66" s="58"/>
      <c r="G66" s="58"/>
      <c r="H66" s="58"/>
      <c r="I66" s="58"/>
      <c r="J66" s="58"/>
      <c r="K66" s="58"/>
      <c r="L66" s="58"/>
      <c r="M66" s="57"/>
      <c r="Q66" s="1" t="s">
        <v>410</v>
      </c>
    </row>
    <row r="67" spans="1:48" ht="30" customHeight="1">
      <c r="A67" s="65" t="s">
        <v>449</v>
      </c>
      <c r="B67" s="53"/>
      <c r="C67" s="53"/>
      <c r="D67" s="53"/>
      <c r="E67" s="54"/>
      <c r="F67" s="54"/>
      <c r="G67" s="54"/>
      <c r="H67" s="54"/>
      <c r="I67" s="54"/>
      <c r="J67" s="54"/>
      <c r="K67" s="54"/>
      <c r="L67" s="54"/>
      <c r="M67" s="53"/>
      <c r="N67" t="s">
        <v>524</v>
      </c>
    </row>
    <row r="68" spans="1:48" ht="30" customHeight="1">
      <c r="A68" s="75" t="s">
        <v>411</v>
      </c>
      <c r="B68" s="75" t="s">
        <v>117</v>
      </c>
      <c r="C68" s="76"/>
      <c r="D68" s="76"/>
      <c r="E68" s="77"/>
      <c r="F68" s="77"/>
      <c r="G68" s="77"/>
      <c r="H68" s="77"/>
      <c r="I68" s="77"/>
      <c r="J68" s="58"/>
      <c r="K68" s="58"/>
      <c r="L68" s="58"/>
      <c r="M68" s="57"/>
      <c r="Q68" s="1" t="s">
        <v>412</v>
      </c>
    </row>
    <row r="69" spans="1:48" ht="30" customHeight="1">
      <c r="A69" s="75" t="s">
        <v>649</v>
      </c>
      <c r="B69" s="75" t="s">
        <v>650</v>
      </c>
      <c r="C69" s="75" t="s">
        <v>33</v>
      </c>
      <c r="D69" s="76">
        <v>68</v>
      </c>
      <c r="E69" s="77"/>
      <c r="F69" s="77"/>
      <c r="G69" s="77"/>
      <c r="H69" s="77"/>
      <c r="I69" s="77"/>
      <c r="J69" s="58"/>
      <c r="K69" s="58"/>
      <c r="L69" s="58"/>
      <c r="M69" s="64"/>
      <c r="N69" s="1" t="s">
        <v>651</v>
      </c>
      <c r="O69" s="1" t="s">
        <v>117</v>
      </c>
      <c r="P69" s="1" t="s">
        <v>117</v>
      </c>
      <c r="Q69" s="1" t="s">
        <v>412</v>
      </c>
      <c r="R69" s="1" t="s">
        <v>485</v>
      </c>
      <c r="S69" s="1" t="s">
        <v>373</v>
      </c>
      <c r="T69" s="1" t="s">
        <v>373</v>
      </c>
      <c r="X69">
        <v>1</v>
      </c>
      <c r="AR69" s="1" t="s">
        <v>117</v>
      </c>
      <c r="AS69" s="1" t="s">
        <v>117</v>
      </c>
      <c r="AU69" s="1" t="s">
        <v>652</v>
      </c>
      <c r="AV69">
        <v>1191</v>
      </c>
    </row>
    <row r="70" spans="1:48" ht="30" customHeight="1">
      <c r="A70" s="75" t="s">
        <v>649</v>
      </c>
      <c r="B70" s="75" t="s">
        <v>653</v>
      </c>
      <c r="C70" s="75" t="s">
        <v>33</v>
      </c>
      <c r="D70" s="76">
        <v>48</v>
      </c>
      <c r="E70" s="77"/>
      <c r="F70" s="77"/>
      <c r="G70" s="77"/>
      <c r="H70" s="77"/>
      <c r="I70" s="77"/>
      <c r="J70" s="58"/>
      <c r="K70" s="58"/>
      <c r="L70" s="58"/>
      <c r="M70" s="64"/>
      <c r="N70" s="1" t="s">
        <v>654</v>
      </c>
      <c r="O70" s="1" t="s">
        <v>117</v>
      </c>
      <c r="P70" s="1" t="s">
        <v>117</v>
      </c>
      <c r="Q70" s="1" t="s">
        <v>412</v>
      </c>
      <c r="R70" s="1" t="s">
        <v>485</v>
      </c>
      <c r="S70" s="1" t="s">
        <v>373</v>
      </c>
      <c r="T70" s="1" t="s">
        <v>373</v>
      </c>
      <c r="X70">
        <v>1</v>
      </c>
      <c r="AR70" s="1" t="s">
        <v>117</v>
      </c>
      <c r="AS70" s="1" t="s">
        <v>117</v>
      </c>
      <c r="AU70" s="1" t="s">
        <v>655</v>
      </c>
      <c r="AV70">
        <v>1192</v>
      </c>
    </row>
    <row r="71" spans="1:48" ht="30" customHeight="1">
      <c r="A71" s="75" t="s">
        <v>649</v>
      </c>
      <c r="B71" s="75" t="s">
        <v>656</v>
      </c>
      <c r="C71" s="75" t="s">
        <v>33</v>
      </c>
      <c r="D71" s="76">
        <v>49</v>
      </c>
      <c r="E71" s="77"/>
      <c r="F71" s="77"/>
      <c r="G71" s="77"/>
      <c r="H71" s="77"/>
      <c r="I71" s="77"/>
      <c r="J71" s="58"/>
      <c r="K71" s="58"/>
      <c r="L71" s="58"/>
      <c r="M71" s="64"/>
      <c r="N71" s="1" t="s">
        <v>657</v>
      </c>
      <c r="O71" s="1" t="s">
        <v>117</v>
      </c>
      <c r="P71" s="1" t="s">
        <v>117</v>
      </c>
      <c r="Q71" s="1" t="s">
        <v>412</v>
      </c>
      <c r="R71" s="1" t="s">
        <v>485</v>
      </c>
      <c r="S71" s="1" t="s">
        <v>373</v>
      </c>
      <c r="T71" s="1" t="s">
        <v>373</v>
      </c>
      <c r="X71">
        <v>1</v>
      </c>
      <c r="AR71" s="1" t="s">
        <v>117</v>
      </c>
      <c r="AS71" s="1" t="s">
        <v>117</v>
      </c>
      <c r="AU71" s="1" t="s">
        <v>658</v>
      </c>
      <c r="AV71">
        <v>1193</v>
      </c>
    </row>
    <row r="72" spans="1:48" ht="30" customHeight="1">
      <c r="A72" s="75" t="s">
        <v>659</v>
      </c>
      <c r="B72" s="75" t="s">
        <v>660</v>
      </c>
      <c r="C72" s="75" t="s">
        <v>8</v>
      </c>
      <c r="D72" s="76">
        <v>56</v>
      </c>
      <c r="E72" s="77"/>
      <c r="F72" s="77"/>
      <c r="G72" s="77"/>
      <c r="H72" s="77"/>
      <c r="I72" s="77"/>
      <c r="J72" s="58"/>
      <c r="K72" s="58"/>
      <c r="L72" s="58"/>
      <c r="M72" s="64"/>
      <c r="N72" s="1" t="s">
        <v>661</v>
      </c>
      <c r="O72" s="1" t="s">
        <v>117</v>
      </c>
      <c r="P72" s="1" t="s">
        <v>117</v>
      </c>
      <c r="Q72" s="1" t="s">
        <v>412</v>
      </c>
      <c r="R72" s="1" t="s">
        <v>373</v>
      </c>
      <c r="S72" s="1" t="s">
        <v>373</v>
      </c>
      <c r="T72" s="1" t="s">
        <v>485</v>
      </c>
      <c r="X72">
        <v>1</v>
      </c>
      <c r="AR72" s="1" t="s">
        <v>117</v>
      </c>
      <c r="AS72" s="1" t="s">
        <v>117</v>
      </c>
      <c r="AU72" s="1" t="s">
        <v>662</v>
      </c>
      <c r="AV72">
        <v>1194</v>
      </c>
    </row>
    <row r="73" spans="1:48" ht="30" customHeight="1">
      <c r="A73" s="75" t="s">
        <v>659</v>
      </c>
      <c r="B73" s="75" t="s">
        <v>663</v>
      </c>
      <c r="C73" s="75" t="s">
        <v>8</v>
      </c>
      <c r="D73" s="76">
        <v>5</v>
      </c>
      <c r="E73" s="77"/>
      <c r="F73" s="77"/>
      <c r="G73" s="77"/>
      <c r="H73" s="77"/>
      <c r="I73" s="77"/>
      <c r="J73" s="58"/>
      <c r="K73" s="58"/>
      <c r="L73" s="58"/>
      <c r="M73" s="64"/>
      <c r="N73" s="1" t="s">
        <v>664</v>
      </c>
      <c r="O73" s="1" t="s">
        <v>117</v>
      </c>
      <c r="P73" s="1" t="s">
        <v>117</v>
      </c>
      <c r="Q73" s="1" t="s">
        <v>412</v>
      </c>
      <c r="R73" s="1" t="s">
        <v>373</v>
      </c>
      <c r="S73" s="1" t="s">
        <v>373</v>
      </c>
      <c r="T73" s="1" t="s">
        <v>485</v>
      </c>
      <c r="X73">
        <v>1</v>
      </c>
      <c r="AR73" s="1" t="s">
        <v>117</v>
      </c>
      <c r="AS73" s="1" t="s">
        <v>117</v>
      </c>
      <c r="AU73" s="1" t="s">
        <v>665</v>
      </c>
      <c r="AV73">
        <v>1195</v>
      </c>
    </row>
    <row r="74" spans="1:48" ht="30" customHeight="1">
      <c r="A74" s="75" t="s">
        <v>659</v>
      </c>
      <c r="B74" s="75" t="s">
        <v>666</v>
      </c>
      <c r="C74" s="75" t="s">
        <v>8</v>
      </c>
      <c r="D74" s="76">
        <v>30</v>
      </c>
      <c r="E74" s="77"/>
      <c r="F74" s="77"/>
      <c r="G74" s="77"/>
      <c r="H74" s="77"/>
      <c r="I74" s="77"/>
      <c r="J74" s="58"/>
      <c r="K74" s="58"/>
      <c r="L74" s="58"/>
      <c r="M74" s="64"/>
      <c r="N74" s="1" t="s">
        <v>667</v>
      </c>
      <c r="O74" s="1" t="s">
        <v>117</v>
      </c>
      <c r="P74" s="1" t="s">
        <v>117</v>
      </c>
      <c r="Q74" s="1" t="s">
        <v>412</v>
      </c>
      <c r="R74" s="1" t="s">
        <v>373</v>
      </c>
      <c r="S74" s="1" t="s">
        <v>373</v>
      </c>
      <c r="T74" s="1" t="s">
        <v>485</v>
      </c>
      <c r="X74">
        <v>1</v>
      </c>
      <c r="AR74" s="1" t="s">
        <v>117</v>
      </c>
      <c r="AS74" s="1" t="s">
        <v>117</v>
      </c>
      <c r="AU74" s="1" t="s">
        <v>668</v>
      </c>
      <c r="AV74">
        <v>1196</v>
      </c>
    </row>
    <row r="75" spans="1:48" ht="30" customHeight="1">
      <c r="A75" s="75" t="s">
        <v>659</v>
      </c>
      <c r="B75" s="75" t="s">
        <v>669</v>
      </c>
      <c r="C75" s="75" t="s">
        <v>8</v>
      </c>
      <c r="D75" s="76">
        <v>1</v>
      </c>
      <c r="E75" s="77"/>
      <c r="F75" s="77"/>
      <c r="G75" s="77"/>
      <c r="H75" s="77"/>
      <c r="I75" s="77"/>
      <c r="J75" s="58"/>
      <c r="K75" s="58"/>
      <c r="L75" s="58"/>
      <c r="M75" s="64"/>
      <c r="N75" s="1" t="s">
        <v>670</v>
      </c>
      <c r="O75" s="1" t="s">
        <v>117</v>
      </c>
      <c r="P75" s="1" t="s">
        <v>117</v>
      </c>
      <c r="Q75" s="1" t="s">
        <v>412</v>
      </c>
      <c r="R75" s="1" t="s">
        <v>373</v>
      </c>
      <c r="S75" s="1" t="s">
        <v>373</v>
      </c>
      <c r="T75" s="1" t="s">
        <v>485</v>
      </c>
      <c r="X75">
        <v>1</v>
      </c>
      <c r="AR75" s="1" t="s">
        <v>117</v>
      </c>
      <c r="AS75" s="1" t="s">
        <v>117</v>
      </c>
      <c r="AU75" s="1" t="s">
        <v>671</v>
      </c>
      <c r="AV75">
        <v>1197</v>
      </c>
    </row>
    <row r="76" spans="1:48" ht="30" customHeight="1">
      <c r="A76" s="75" t="s">
        <v>659</v>
      </c>
      <c r="B76" s="75" t="s">
        <v>672</v>
      </c>
      <c r="C76" s="75" t="s">
        <v>8</v>
      </c>
      <c r="D76" s="76">
        <v>2</v>
      </c>
      <c r="E76" s="77"/>
      <c r="F76" s="77"/>
      <c r="G76" s="77"/>
      <c r="H76" s="77"/>
      <c r="I76" s="77"/>
      <c r="J76" s="58"/>
      <c r="K76" s="58"/>
      <c r="L76" s="58"/>
      <c r="M76" s="64"/>
      <c r="N76" s="1" t="s">
        <v>673</v>
      </c>
      <c r="O76" s="1" t="s">
        <v>117</v>
      </c>
      <c r="P76" s="1" t="s">
        <v>117</v>
      </c>
      <c r="Q76" s="1" t="s">
        <v>412</v>
      </c>
      <c r="R76" s="1" t="s">
        <v>373</v>
      </c>
      <c r="S76" s="1" t="s">
        <v>373</v>
      </c>
      <c r="T76" s="1" t="s">
        <v>485</v>
      </c>
      <c r="X76">
        <v>1</v>
      </c>
      <c r="AR76" s="1" t="s">
        <v>117</v>
      </c>
      <c r="AS76" s="1" t="s">
        <v>117</v>
      </c>
      <c r="AU76" s="1" t="s">
        <v>674</v>
      </c>
      <c r="AV76">
        <v>1198</v>
      </c>
    </row>
    <row r="77" spans="1:48" ht="30" customHeight="1">
      <c r="A77" s="75" t="s">
        <v>659</v>
      </c>
      <c r="B77" s="75" t="s">
        <v>675</v>
      </c>
      <c r="C77" s="75" t="s">
        <v>8</v>
      </c>
      <c r="D77" s="76">
        <v>30</v>
      </c>
      <c r="E77" s="77"/>
      <c r="F77" s="77"/>
      <c r="G77" s="77"/>
      <c r="H77" s="77"/>
      <c r="I77" s="77"/>
      <c r="J77" s="58"/>
      <c r="K77" s="58"/>
      <c r="L77" s="58"/>
      <c r="M77" s="64"/>
      <c r="N77" s="1" t="s">
        <v>676</v>
      </c>
      <c r="O77" s="1" t="s">
        <v>117</v>
      </c>
      <c r="P77" s="1" t="s">
        <v>117</v>
      </c>
      <c r="Q77" s="1" t="s">
        <v>412</v>
      </c>
      <c r="R77" s="1" t="s">
        <v>373</v>
      </c>
      <c r="S77" s="1" t="s">
        <v>373</v>
      </c>
      <c r="T77" s="1" t="s">
        <v>485</v>
      </c>
      <c r="X77">
        <v>1</v>
      </c>
      <c r="AR77" s="1" t="s">
        <v>117</v>
      </c>
      <c r="AS77" s="1" t="s">
        <v>117</v>
      </c>
      <c r="AU77" s="1" t="s">
        <v>677</v>
      </c>
      <c r="AV77">
        <v>1199</v>
      </c>
    </row>
    <row r="78" spans="1:48" ht="30" customHeight="1">
      <c r="A78" s="75" t="s">
        <v>678</v>
      </c>
      <c r="B78" s="75" t="s">
        <v>679</v>
      </c>
      <c r="C78" s="75" t="s">
        <v>8</v>
      </c>
      <c r="D78" s="76">
        <v>30</v>
      </c>
      <c r="E78" s="77"/>
      <c r="F78" s="77"/>
      <c r="G78" s="77"/>
      <c r="H78" s="77"/>
      <c r="I78" s="77"/>
      <c r="J78" s="58"/>
      <c r="K78" s="58"/>
      <c r="L78" s="58"/>
      <c r="M78" s="64"/>
      <c r="N78" s="1" t="s">
        <v>680</v>
      </c>
      <c r="O78" s="1" t="s">
        <v>117</v>
      </c>
      <c r="P78" s="1" t="s">
        <v>117</v>
      </c>
      <c r="Q78" s="1" t="s">
        <v>412</v>
      </c>
      <c r="R78" s="1" t="s">
        <v>373</v>
      </c>
      <c r="S78" s="1" t="s">
        <v>373</v>
      </c>
      <c r="T78" s="1" t="s">
        <v>485</v>
      </c>
      <c r="X78">
        <v>1</v>
      </c>
      <c r="AR78" s="1" t="s">
        <v>117</v>
      </c>
      <c r="AS78" s="1" t="s">
        <v>117</v>
      </c>
      <c r="AU78" s="1" t="s">
        <v>681</v>
      </c>
      <c r="AV78">
        <v>1200</v>
      </c>
    </row>
    <row r="79" spans="1:48" ht="30" customHeight="1">
      <c r="A79" s="75" t="s">
        <v>678</v>
      </c>
      <c r="B79" s="75" t="s">
        <v>682</v>
      </c>
      <c r="C79" s="75" t="s">
        <v>8</v>
      </c>
      <c r="D79" s="76">
        <v>30</v>
      </c>
      <c r="E79" s="77"/>
      <c r="F79" s="77"/>
      <c r="G79" s="77"/>
      <c r="H79" s="77"/>
      <c r="I79" s="77"/>
      <c r="J79" s="58"/>
      <c r="K79" s="58"/>
      <c r="L79" s="58"/>
      <c r="M79" s="64"/>
      <c r="N79" s="1" t="s">
        <v>683</v>
      </c>
      <c r="O79" s="1" t="s">
        <v>117</v>
      </c>
      <c r="P79" s="1" t="s">
        <v>117</v>
      </c>
      <c r="Q79" s="1" t="s">
        <v>412</v>
      </c>
      <c r="R79" s="1" t="s">
        <v>373</v>
      </c>
      <c r="S79" s="1" t="s">
        <v>373</v>
      </c>
      <c r="T79" s="1" t="s">
        <v>485</v>
      </c>
      <c r="X79">
        <v>1</v>
      </c>
      <c r="AR79" s="1" t="s">
        <v>117</v>
      </c>
      <c r="AS79" s="1" t="s">
        <v>117</v>
      </c>
      <c r="AU79" s="1" t="s">
        <v>684</v>
      </c>
      <c r="AV79">
        <v>1202</v>
      </c>
    </row>
    <row r="80" spans="1:48" ht="30" customHeight="1">
      <c r="A80" s="75" t="s">
        <v>615</v>
      </c>
      <c r="B80" s="75" t="s">
        <v>117</v>
      </c>
      <c r="C80" s="75" t="s">
        <v>89</v>
      </c>
      <c r="D80" s="76">
        <v>8</v>
      </c>
      <c r="E80" s="77"/>
      <c r="F80" s="77"/>
      <c r="G80" s="77"/>
      <c r="H80" s="77"/>
      <c r="I80" s="77"/>
      <c r="J80" s="58"/>
      <c r="K80" s="58"/>
      <c r="L80" s="58"/>
      <c r="M80" s="64"/>
      <c r="N80" s="1" t="s">
        <v>616</v>
      </c>
      <c r="O80" s="1" t="s">
        <v>117</v>
      </c>
      <c r="P80" s="1" t="s">
        <v>117</v>
      </c>
      <c r="Q80" s="1" t="s">
        <v>412</v>
      </c>
      <c r="R80" s="1" t="s">
        <v>373</v>
      </c>
      <c r="S80" s="1" t="s">
        <v>373</v>
      </c>
      <c r="T80" s="1" t="s">
        <v>485</v>
      </c>
      <c r="X80">
        <v>1</v>
      </c>
      <c r="AR80" s="1" t="s">
        <v>117</v>
      </c>
      <c r="AS80" s="1" t="s">
        <v>117</v>
      </c>
      <c r="AU80" s="1" t="s">
        <v>685</v>
      </c>
      <c r="AV80">
        <v>1203</v>
      </c>
    </row>
    <row r="81" spans="1:48" ht="30" customHeight="1">
      <c r="A81" s="75" t="s">
        <v>618</v>
      </c>
      <c r="B81" s="75" t="s">
        <v>117</v>
      </c>
      <c r="C81" s="75" t="s">
        <v>89</v>
      </c>
      <c r="D81" s="76">
        <v>8</v>
      </c>
      <c r="E81" s="77"/>
      <c r="F81" s="77"/>
      <c r="G81" s="77"/>
      <c r="H81" s="77"/>
      <c r="I81" s="77"/>
      <c r="J81" s="58"/>
      <c r="K81" s="58"/>
      <c r="L81" s="58"/>
      <c r="M81" s="64"/>
      <c r="N81" s="1" t="s">
        <v>619</v>
      </c>
      <c r="O81" s="1" t="s">
        <v>117</v>
      </c>
      <c r="P81" s="1" t="s">
        <v>117</v>
      </c>
      <c r="Q81" s="1" t="s">
        <v>412</v>
      </c>
      <c r="R81" s="1" t="s">
        <v>373</v>
      </c>
      <c r="S81" s="1" t="s">
        <v>373</v>
      </c>
      <c r="T81" s="1" t="s">
        <v>485</v>
      </c>
      <c r="X81">
        <v>1</v>
      </c>
      <c r="AR81" s="1" t="s">
        <v>117</v>
      </c>
      <c r="AS81" s="1" t="s">
        <v>117</v>
      </c>
      <c r="AU81" s="1" t="s">
        <v>686</v>
      </c>
      <c r="AV81">
        <v>1204</v>
      </c>
    </row>
    <row r="82" spans="1:48" ht="30" customHeight="1">
      <c r="A82" s="75" t="s">
        <v>687</v>
      </c>
      <c r="B82" s="75" t="s">
        <v>612</v>
      </c>
      <c r="C82" s="75" t="s">
        <v>16</v>
      </c>
      <c r="D82" s="76">
        <v>30</v>
      </c>
      <c r="E82" s="77"/>
      <c r="F82" s="77"/>
      <c r="G82" s="77"/>
      <c r="H82" s="77"/>
      <c r="I82" s="77"/>
      <c r="J82" s="58"/>
      <c r="K82" s="58"/>
      <c r="L82" s="58"/>
      <c r="M82" s="64"/>
      <c r="N82" s="1" t="s">
        <v>688</v>
      </c>
      <c r="O82" s="1" t="s">
        <v>117</v>
      </c>
      <c r="P82" s="1" t="s">
        <v>117</v>
      </c>
      <c r="Q82" s="1" t="s">
        <v>412</v>
      </c>
      <c r="R82" s="1" t="s">
        <v>485</v>
      </c>
      <c r="S82" s="1" t="s">
        <v>373</v>
      </c>
      <c r="T82" s="1" t="s">
        <v>373</v>
      </c>
      <c r="X82">
        <v>1</v>
      </c>
      <c r="AR82" s="1" t="s">
        <v>117</v>
      </c>
      <c r="AS82" s="1" t="s">
        <v>117</v>
      </c>
      <c r="AU82" s="1" t="s">
        <v>689</v>
      </c>
      <c r="AV82">
        <v>1205</v>
      </c>
    </row>
    <row r="83" spans="1:48" ht="30" customHeight="1">
      <c r="A83" s="75" t="s">
        <v>690</v>
      </c>
      <c r="B83" s="75" t="s">
        <v>606</v>
      </c>
      <c r="C83" s="75" t="s">
        <v>88</v>
      </c>
      <c r="D83" s="76">
        <v>28</v>
      </c>
      <c r="E83" s="77"/>
      <c r="F83" s="77"/>
      <c r="G83" s="77"/>
      <c r="H83" s="77"/>
      <c r="I83" s="77"/>
      <c r="J83" s="58"/>
      <c r="K83" s="58"/>
      <c r="L83" s="58"/>
      <c r="M83" s="64"/>
      <c r="N83" s="1" t="s">
        <v>691</v>
      </c>
      <c r="O83" s="1" t="s">
        <v>117</v>
      </c>
      <c r="P83" s="1" t="s">
        <v>117</v>
      </c>
      <c r="Q83" s="1" t="s">
        <v>412</v>
      </c>
      <c r="R83" s="1" t="s">
        <v>485</v>
      </c>
      <c r="S83" s="1" t="s">
        <v>373</v>
      </c>
      <c r="T83" s="1" t="s">
        <v>373</v>
      </c>
      <c r="X83">
        <v>1</v>
      </c>
      <c r="AR83" s="1" t="s">
        <v>117</v>
      </c>
      <c r="AS83" s="1" t="s">
        <v>117</v>
      </c>
      <c r="AU83" s="1" t="s">
        <v>692</v>
      </c>
      <c r="AV83">
        <v>1206</v>
      </c>
    </row>
    <row r="84" spans="1:48" ht="30" customHeight="1">
      <c r="A84" s="75" t="s">
        <v>690</v>
      </c>
      <c r="B84" s="75" t="s">
        <v>612</v>
      </c>
      <c r="C84" s="75" t="s">
        <v>88</v>
      </c>
      <c r="D84" s="76">
        <v>31</v>
      </c>
      <c r="E84" s="77"/>
      <c r="F84" s="77"/>
      <c r="G84" s="77"/>
      <c r="H84" s="77"/>
      <c r="I84" s="77"/>
      <c r="J84" s="58"/>
      <c r="K84" s="58"/>
      <c r="L84" s="58"/>
      <c r="M84" s="64"/>
      <c r="N84" s="1" t="s">
        <v>693</v>
      </c>
      <c r="O84" s="1" t="s">
        <v>117</v>
      </c>
      <c r="P84" s="1" t="s">
        <v>117</v>
      </c>
      <c r="Q84" s="1" t="s">
        <v>412</v>
      </c>
      <c r="R84" s="1" t="s">
        <v>485</v>
      </c>
      <c r="S84" s="1" t="s">
        <v>373</v>
      </c>
      <c r="T84" s="1" t="s">
        <v>373</v>
      </c>
      <c r="X84">
        <v>1</v>
      </c>
      <c r="AR84" s="1" t="s">
        <v>117</v>
      </c>
      <c r="AS84" s="1" t="s">
        <v>117</v>
      </c>
      <c r="AU84" s="1" t="s">
        <v>694</v>
      </c>
      <c r="AV84">
        <v>1207</v>
      </c>
    </row>
    <row r="85" spans="1:48" ht="30" customHeight="1">
      <c r="A85" s="75" t="s">
        <v>690</v>
      </c>
      <c r="B85" s="75" t="s">
        <v>695</v>
      </c>
      <c r="C85" s="75" t="s">
        <v>88</v>
      </c>
      <c r="D85" s="76">
        <v>29</v>
      </c>
      <c r="E85" s="77"/>
      <c r="F85" s="77"/>
      <c r="G85" s="77"/>
      <c r="H85" s="77"/>
      <c r="I85" s="77"/>
      <c r="J85" s="58"/>
      <c r="K85" s="58"/>
      <c r="L85" s="58"/>
      <c r="M85" s="64"/>
      <c r="N85" s="1" t="s">
        <v>696</v>
      </c>
      <c r="O85" s="1" t="s">
        <v>117</v>
      </c>
      <c r="P85" s="1" t="s">
        <v>117</v>
      </c>
      <c r="Q85" s="1" t="s">
        <v>412</v>
      </c>
      <c r="R85" s="1" t="s">
        <v>485</v>
      </c>
      <c r="S85" s="1" t="s">
        <v>373</v>
      </c>
      <c r="T85" s="1" t="s">
        <v>373</v>
      </c>
      <c r="X85">
        <v>1</v>
      </c>
      <c r="AR85" s="1" t="s">
        <v>117</v>
      </c>
      <c r="AS85" s="1" t="s">
        <v>117</v>
      </c>
      <c r="AU85" s="1" t="s">
        <v>697</v>
      </c>
      <c r="AV85">
        <v>1208</v>
      </c>
    </row>
    <row r="86" spans="1:48" ht="30" customHeight="1">
      <c r="A86" s="57"/>
      <c r="B86" s="57"/>
      <c r="C86" s="57"/>
      <c r="D86" s="57"/>
      <c r="E86" s="58"/>
      <c r="F86" s="58"/>
      <c r="G86" s="58"/>
      <c r="H86" s="58"/>
      <c r="I86" s="58"/>
      <c r="J86" s="58"/>
      <c r="K86" s="58"/>
      <c r="L86" s="58"/>
      <c r="M86" s="57"/>
      <c r="Q86" s="1" t="s">
        <v>412</v>
      </c>
    </row>
    <row r="87" spans="1:48" ht="30" customHeight="1">
      <c r="A87" s="57"/>
      <c r="B87" s="57"/>
      <c r="C87" s="57"/>
      <c r="D87" s="57"/>
      <c r="E87" s="58"/>
      <c r="F87" s="58"/>
      <c r="G87" s="58"/>
      <c r="H87" s="58"/>
      <c r="I87" s="58"/>
      <c r="J87" s="58"/>
      <c r="K87" s="58"/>
      <c r="L87" s="58"/>
      <c r="M87" s="57"/>
      <c r="Q87" s="1" t="s">
        <v>412</v>
      </c>
    </row>
    <row r="88" spans="1:48" ht="30" customHeight="1">
      <c r="A88" s="57"/>
      <c r="B88" s="57"/>
      <c r="C88" s="57"/>
      <c r="D88" s="57"/>
      <c r="E88" s="58"/>
      <c r="F88" s="58"/>
      <c r="G88" s="58"/>
      <c r="H88" s="58"/>
      <c r="I88" s="58"/>
      <c r="J88" s="58"/>
      <c r="K88" s="58"/>
      <c r="L88" s="58"/>
      <c r="M88" s="57"/>
      <c r="Q88" s="1" t="s">
        <v>412</v>
      </c>
    </row>
    <row r="89" spans="1:48" ht="30" customHeight="1">
      <c r="A89" s="65" t="s">
        <v>449</v>
      </c>
      <c r="B89" s="53"/>
      <c r="C89" s="53"/>
      <c r="D89" s="53"/>
      <c r="E89" s="54"/>
      <c r="F89" s="54"/>
      <c r="G89" s="54"/>
      <c r="H89" s="54"/>
      <c r="I89" s="54"/>
      <c r="J89" s="54"/>
      <c r="K89" s="54"/>
      <c r="L89" s="54"/>
      <c r="M89" s="53"/>
      <c r="N89" t="s">
        <v>524</v>
      </c>
    </row>
    <row r="90" spans="1:48" ht="30" customHeight="1">
      <c r="A90" s="75" t="s">
        <v>413</v>
      </c>
      <c r="B90" s="75" t="s">
        <v>117</v>
      </c>
      <c r="C90" s="76"/>
      <c r="D90" s="76"/>
      <c r="E90" s="77"/>
      <c r="F90" s="77"/>
      <c r="G90" s="77"/>
      <c r="H90" s="77"/>
      <c r="I90" s="77"/>
      <c r="J90" s="77"/>
      <c r="K90" s="58"/>
      <c r="L90" s="58"/>
      <c r="M90" s="57"/>
      <c r="Q90" s="1" t="s">
        <v>414</v>
      </c>
    </row>
    <row r="91" spans="1:48" ht="30" customHeight="1">
      <c r="A91" s="75" t="s">
        <v>698</v>
      </c>
      <c r="B91" s="75" t="s">
        <v>117</v>
      </c>
      <c r="C91" s="75" t="s">
        <v>699</v>
      </c>
      <c r="D91" s="76">
        <v>-220</v>
      </c>
      <c r="E91" s="77"/>
      <c r="F91" s="77"/>
      <c r="G91" s="77"/>
      <c r="H91" s="77"/>
      <c r="I91" s="77"/>
      <c r="J91" s="77"/>
      <c r="K91" s="58"/>
      <c r="L91" s="58"/>
      <c r="M91" s="64"/>
      <c r="N91" s="1" t="s">
        <v>700</v>
      </c>
      <c r="O91" s="1" t="s">
        <v>117</v>
      </c>
      <c r="P91" s="1" t="s">
        <v>117</v>
      </c>
      <c r="Q91" s="1"/>
      <c r="R91" s="1" t="s">
        <v>373</v>
      </c>
      <c r="S91" s="1" t="s">
        <v>373</v>
      </c>
      <c r="T91" s="1" t="s">
        <v>485</v>
      </c>
      <c r="X91">
        <v>1</v>
      </c>
      <c r="AR91" s="1" t="s">
        <v>117</v>
      </c>
      <c r="AS91" s="1" t="s">
        <v>117</v>
      </c>
      <c r="AU91" s="1" t="s">
        <v>701</v>
      </c>
      <c r="AV91">
        <v>1210</v>
      </c>
    </row>
    <row r="92" spans="1:48" ht="30" customHeight="1">
      <c r="A92" s="75" t="s">
        <v>702</v>
      </c>
      <c r="B92" s="75" t="s">
        <v>703</v>
      </c>
      <c r="C92" s="75" t="s">
        <v>45</v>
      </c>
      <c r="D92" s="76">
        <v>1.35</v>
      </c>
      <c r="E92" s="77"/>
      <c r="F92" s="77"/>
      <c r="G92" s="77"/>
      <c r="H92" s="77"/>
      <c r="I92" s="77"/>
      <c r="J92" s="77"/>
      <c r="K92" s="58"/>
      <c r="L92" s="58"/>
      <c r="M92" s="64"/>
      <c r="N92" s="1" t="s">
        <v>704</v>
      </c>
      <c r="O92" s="1" t="s">
        <v>117</v>
      </c>
      <c r="P92" s="1" t="s">
        <v>117</v>
      </c>
      <c r="Q92" s="1" t="s">
        <v>414</v>
      </c>
      <c r="R92" s="1" t="s">
        <v>373</v>
      </c>
      <c r="S92" s="1" t="s">
        <v>373</v>
      </c>
      <c r="T92" s="1" t="s">
        <v>485</v>
      </c>
      <c r="X92">
        <v>1</v>
      </c>
      <c r="AR92" s="1" t="s">
        <v>117</v>
      </c>
      <c r="AS92" s="1" t="s">
        <v>117</v>
      </c>
      <c r="AU92" s="1" t="s">
        <v>705</v>
      </c>
      <c r="AV92">
        <v>1212</v>
      </c>
    </row>
    <row r="93" spans="1:48" ht="30" customHeight="1">
      <c r="A93" s="75" t="s">
        <v>706</v>
      </c>
      <c r="B93" s="75" t="s">
        <v>707</v>
      </c>
      <c r="C93" s="75" t="s">
        <v>8</v>
      </c>
      <c r="D93" s="76">
        <v>110</v>
      </c>
      <c r="E93" s="77"/>
      <c r="F93" s="77"/>
      <c r="G93" s="77"/>
      <c r="H93" s="77"/>
      <c r="I93" s="77"/>
      <c r="J93" s="77"/>
      <c r="K93" s="58"/>
      <c r="L93" s="58"/>
      <c r="M93" s="64"/>
      <c r="N93" s="1" t="s">
        <v>708</v>
      </c>
      <c r="O93" s="1" t="s">
        <v>117</v>
      </c>
      <c r="P93" s="1" t="s">
        <v>117</v>
      </c>
      <c r="Q93" s="1" t="s">
        <v>414</v>
      </c>
      <c r="R93" s="1" t="s">
        <v>485</v>
      </c>
      <c r="S93" s="1" t="s">
        <v>373</v>
      </c>
      <c r="T93" s="1" t="s">
        <v>373</v>
      </c>
      <c r="X93">
        <v>1</v>
      </c>
      <c r="AR93" s="1" t="s">
        <v>117</v>
      </c>
      <c r="AS93" s="1" t="s">
        <v>117</v>
      </c>
      <c r="AU93" s="1" t="s">
        <v>709</v>
      </c>
      <c r="AV93">
        <v>1213</v>
      </c>
    </row>
    <row r="94" spans="1:48" ht="30" customHeight="1">
      <c r="A94" s="75" t="s">
        <v>706</v>
      </c>
      <c r="B94" s="75" t="s">
        <v>710</v>
      </c>
      <c r="C94" s="75" t="s">
        <v>8</v>
      </c>
      <c r="D94" s="76">
        <v>43</v>
      </c>
      <c r="E94" s="77"/>
      <c r="F94" s="77"/>
      <c r="G94" s="77"/>
      <c r="H94" s="77"/>
      <c r="I94" s="77"/>
      <c r="J94" s="77"/>
      <c r="K94" s="58"/>
      <c r="L94" s="58"/>
      <c r="M94" s="64"/>
      <c r="N94" s="1" t="s">
        <v>711</v>
      </c>
      <c r="O94" s="1" t="s">
        <v>117</v>
      </c>
      <c r="P94" s="1" t="s">
        <v>117</v>
      </c>
      <c r="Q94" s="1" t="s">
        <v>414</v>
      </c>
      <c r="R94" s="1" t="s">
        <v>485</v>
      </c>
      <c r="S94" s="1" t="s">
        <v>373</v>
      </c>
      <c r="T94" s="1" t="s">
        <v>373</v>
      </c>
      <c r="X94">
        <v>1</v>
      </c>
      <c r="AR94" s="1" t="s">
        <v>117</v>
      </c>
      <c r="AS94" s="1" t="s">
        <v>117</v>
      </c>
      <c r="AU94" s="1" t="s">
        <v>712</v>
      </c>
      <c r="AV94">
        <v>1214</v>
      </c>
    </row>
    <row r="95" spans="1:48" ht="30" customHeight="1">
      <c r="A95" s="75" t="s">
        <v>706</v>
      </c>
      <c r="B95" s="75" t="s">
        <v>622</v>
      </c>
      <c r="C95" s="75" t="s">
        <v>8</v>
      </c>
      <c r="D95" s="76">
        <v>2</v>
      </c>
      <c r="E95" s="77"/>
      <c r="F95" s="77"/>
      <c r="G95" s="77"/>
      <c r="H95" s="77"/>
      <c r="I95" s="77"/>
      <c r="J95" s="77"/>
      <c r="K95" s="58"/>
      <c r="L95" s="58"/>
      <c r="M95" s="64"/>
      <c r="N95" s="1" t="s">
        <v>713</v>
      </c>
      <c r="O95" s="1" t="s">
        <v>117</v>
      </c>
      <c r="P95" s="1" t="s">
        <v>117</v>
      </c>
      <c r="Q95" s="1" t="s">
        <v>414</v>
      </c>
      <c r="R95" s="1" t="s">
        <v>485</v>
      </c>
      <c r="S95" s="1" t="s">
        <v>373</v>
      </c>
      <c r="T95" s="1" t="s">
        <v>373</v>
      </c>
      <c r="X95">
        <v>1</v>
      </c>
      <c r="AR95" s="1" t="s">
        <v>117</v>
      </c>
      <c r="AS95" s="1" t="s">
        <v>117</v>
      </c>
      <c r="AU95" s="1" t="s">
        <v>714</v>
      </c>
      <c r="AV95">
        <v>1215</v>
      </c>
    </row>
    <row r="96" spans="1:48" ht="30" customHeight="1">
      <c r="A96" s="75" t="s">
        <v>715</v>
      </c>
      <c r="B96" s="75" t="s">
        <v>716</v>
      </c>
      <c r="C96" s="75" t="s">
        <v>33</v>
      </c>
      <c r="D96" s="76">
        <v>332</v>
      </c>
      <c r="E96" s="77"/>
      <c r="F96" s="77"/>
      <c r="G96" s="77"/>
      <c r="H96" s="77"/>
      <c r="I96" s="77"/>
      <c r="J96" s="77"/>
      <c r="K96" s="58"/>
      <c r="L96" s="58"/>
      <c r="M96" s="64"/>
      <c r="N96" s="1" t="s">
        <v>717</v>
      </c>
      <c r="O96" s="1" t="s">
        <v>117</v>
      </c>
      <c r="P96" s="1" t="s">
        <v>117</v>
      </c>
      <c r="Q96" s="1" t="s">
        <v>414</v>
      </c>
      <c r="R96" s="1" t="s">
        <v>485</v>
      </c>
      <c r="S96" s="1" t="s">
        <v>373</v>
      </c>
      <c r="T96" s="1" t="s">
        <v>373</v>
      </c>
      <c r="X96">
        <v>1</v>
      </c>
      <c r="AR96" s="1" t="s">
        <v>117</v>
      </c>
      <c r="AS96" s="1" t="s">
        <v>117</v>
      </c>
      <c r="AU96" s="1" t="s">
        <v>718</v>
      </c>
      <c r="AV96">
        <v>1216</v>
      </c>
    </row>
    <row r="97" spans="1:48" ht="30" customHeight="1">
      <c r="A97" s="75" t="s">
        <v>715</v>
      </c>
      <c r="B97" s="75" t="s">
        <v>529</v>
      </c>
      <c r="C97" s="75" t="s">
        <v>33</v>
      </c>
      <c r="D97" s="76">
        <v>83</v>
      </c>
      <c r="E97" s="77"/>
      <c r="F97" s="77"/>
      <c r="G97" s="77"/>
      <c r="H97" s="77"/>
      <c r="I97" s="77"/>
      <c r="J97" s="77"/>
      <c r="K97" s="58"/>
      <c r="L97" s="58"/>
      <c r="M97" s="64"/>
      <c r="N97" s="1" t="s">
        <v>719</v>
      </c>
      <c r="O97" s="1" t="s">
        <v>117</v>
      </c>
      <c r="P97" s="1" t="s">
        <v>117</v>
      </c>
      <c r="Q97" s="1" t="s">
        <v>414</v>
      </c>
      <c r="R97" s="1" t="s">
        <v>485</v>
      </c>
      <c r="S97" s="1" t="s">
        <v>373</v>
      </c>
      <c r="T97" s="1" t="s">
        <v>373</v>
      </c>
      <c r="X97">
        <v>1</v>
      </c>
      <c r="AR97" s="1" t="s">
        <v>117</v>
      </c>
      <c r="AS97" s="1" t="s">
        <v>117</v>
      </c>
      <c r="AU97" s="1" t="s">
        <v>720</v>
      </c>
      <c r="AV97">
        <v>1217</v>
      </c>
    </row>
    <row r="98" spans="1:48" ht="30" customHeight="1">
      <c r="A98" s="75" t="s">
        <v>721</v>
      </c>
      <c r="B98" s="75" t="s">
        <v>722</v>
      </c>
      <c r="C98" s="75" t="s">
        <v>33</v>
      </c>
      <c r="D98" s="76">
        <v>67</v>
      </c>
      <c r="E98" s="77"/>
      <c r="F98" s="77"/>
      <c r="G98" s="77"/>
      <c r="H98" s="77"/>
      <c r="I98" s="77"/>
      <c r="J98" s="77"/>
      <c r="K98" s="58"/>
      <c r="L98" s="58"/>
      <c r="M98" s="64"/>
      <c r="N98" s="1" t="s">
        <v>723</v>
      </c>
      <c r="O98" s="1" t="s">
        <v>117</v>
      </c>
      <c r="P98" s="1" t="s">
        <v>117</v>
      </c>
      <c r="Q98" s="1" t="s">
        <v>414</v>
      </c>
      <c r="R98" s="1" t="s">
        <v>485</v>
      </c>
      <c r="S98" s="1" t="s">
        <v>373</v>
      </c>
      <c r="T98" s="1" t="s">
        <v>373</v>
      </c>
      <c r="X98">
        <v>1</v>
      </c>
      <c r="AR98" s="1" t="s">
        <v>117</v>
      </c>
      <c r="AS98" s="1" t="s">
        <v>117</v>
      </c>
      <c r="AU98" s="1" t="s">
        <v>724</v>
      </c>
      <c r="AV98">
        <v>1218</v>
      </c>
    </row>
    <row r="99" spans="1:48" ht="30" customHeight="1">
      <c r="A99" s="75" t="s">
        <v>721</v>
      </c>
      <c r="B99" s="75" t="s">
        <v>612</v>
      </c>
      <c r="C99" s="75" t="s">
        <v>33</v>
      </c>
      <c r="D99" s="76">
        <v>46</v>
      </c>
      <c r="E99" s="77"/>
      <c r="F99" s="77"/>
      <c r="G99" s="77"/>
      <c r="H99" s="77"/>
      <c r="I99" s="77"/>
      <c r="J99" s="77"/>
      <c r="K99" s="58"/>
      <c r="L99" s="58"/>
      <c r="M99" s="64"/>
      <c r="N99" s="1" t="s">
        <v>725</v>
      </c>
      <c r="O99" s="1" t="s">
        <v>117</v>
      </c>
      <c r="P99" s="1" t="s">
        <v>117</v>
      </c>
      <c r="Q99" s="1" t="s">
        <v>414</v>
      </c>
      <c r="R99" s="1" t="s">
        <v>485</v>
      </c>
      <c r="S99" s="1" t="s">
        <v>373</v>
      </c>
      <c r="T99" s="1" t="s">
        <v>373</v>
      </c>
      <c r="X99">
        <v>1</v>
      </c>
      <c r="AR99" s="1" t="s">
        <v>117</v>
      </c>
      <c r="AS99" s="1" t="s">
        <v>117</v>
      </c>
      <c r="AU99" s="1" t="s">
        <v>726</v>
      </c>
      <c r="AV99">
        <v>1219</v>
      </c>
    </row>
    <row r="100" spans="1:48" ht="30" customHeight="1">
      <c r="A100" s="75" t="s">
        <v>721</v>
      </c>
      <c r="B100" s="75" t="s">
        <v>695</v>
      </c>
      <c r="C100" s="75" t="s">
        <v>33</v>
      </c>
      <c r="D100" s="76">
        <v>48</v>
      </c>
      <c r="E100" s="77"/>
      <c r="F100" s="77"/>
      <c r="G100" s="77"/>
      <c r="H100" s="77"/>
      <c r="I100" s="77"/>
      <c r="J100" s="77"/>
      <c r="K100" s="58"/>
      <c r="L100" s="58"/>
      <c r="M100" s="64"/>
      <c r="N100" s="1" t="s">
        <v>727</v>
      </c>
      <c r="O100" s="1" t="s">
        <v>117</v>
      </c>
      <c r="P100" s="1" t="s">
        <v>117</v>
      </c>
      <c r="Q100" s="1" t="s">
        <v>414</v>
      </c>
      <c r="R100" s="1" t="s">
        <v>485</v>
      </c>
      <c r="S100" s="1" t="s">
        <v>373</v>
      </c>
      <c r="T100" s="1" t="s">
        <v>373</v>
      </c>
      <c r="X100">
        <v>1</v>
      </c>
      <c r="AR100" s="1" t="s">
        <v>117</v>
      </c>
      <c r="AS100" s="1" t="s">
        <v>117</v>
      </c>
      <c r="AU100" s="1" t="s">
        <v>728</v>
      </c>
      <c r="AV100">
        <v>1220</v>
      </c>
    </row>
    <row r="101" spans="1:48" ht="30" customHeight="1">
      <c r="A101" s="75" t="s">
        <v>729</v>
      </c>
      <c r="B101" s="75" t="s">
        <v>526</v>
      </c>
      <c r="C101" s="75" t="s">
        <v>33</v>
      </c>
      <c r="D101" s="76">
        <v>380</v>
      </c>
      <c r="E101" s="77"/>
      <c r="F101" s="77"/>
      <c r="G101" s="77"/>
      <c r="H101" s="77"/>
      <c r="I101" s="77"/>
      <c r="J101" s="77"/>
      <c r="K101" s="58"/>
      <c r="L101" s="58"/>
      <c r="M101" s="64"/>
      <c r="N101" s="1" t="s">
        <v>730</v>
      </c>
      <c r="O101" s="1" t="s">
        <v>117</v>
      </c>
      <c r="P101" s="1" t="s">
        <v>117</v>
      </c>
      <c r="Q101" s="1" t="s">
        <v>414</v>
      </c>
      <c r="R101" s="1" t="s">
        <v>485</v>
      </c>
      <c r="S101" s="1" t="s">
        <v>373</v>
      </c>
      <c r="T101" s="1" t="s">
        <v>373</v>
      </c>
      <c r="X101">
        <v>1</v>
      </c>
      <c r="AR101" s="1" t="s">
        <v>117</v>
      </c>
      <c r="AS101" s="1" t="s">
        <v>117</v>
      </c>
      <c r="AU101" s="1" t="s">
        <v>731</v>
      </c>
      <c r="AV101">
        <v>1221</v>
      </c>
    </row>
    <row r="102" spans="1:48" ht="30" customHeight="1">
      <c r="A102" s="75" t="s">
        <v>729</v>
      </c>
      <c r="B102" s="75" t="s">
        <v>529</v>
      </c>
      <c r="C102" s="75" t="s">
        <v>33</v>
      </c>
      <c r="D102" s="76">
        <v>35</v>
      </c>
      <c r="E102" s="77"/>
      <c r="F102" s="77"/>
      <c r="G102" s="77"/>
      <c r="H102" s="77"/>
      <c r="I102" s="77"/>
      <c r="J102" s="77"/>
      <c r="K102" s="58"/>
      <c r="L102" s="58"/>
      <c r="M102" s="64"/>
      <c r="N102" s="1" t="s">
        <v>732</v>
      </c>
      <c r="O102" s="1" t="s">
        <v>117</v>
      </c>
      <c r="P102" s="1" t="s">
        <v>117</v>
      </c>
      <c r="Q102" s="1" t="s">
        <v>414</v>
      </c>
      <c r="R102" s="1" t="s">
        <v>485</v>
      </c>
      <c r="S102" s="1" t="s">
        <v>373</v>
      </c>
      <c r="T102" s="1" t="s">
        <v>373</v>
      </c>
      <c r="X102">
        <v>1</v>
      </c>
      <c r="AR102" s="1" t="s">
        <v>117</v>
      </c>
      <c r="AS102" s="1" t="s">
        <v>117</v>
      </c>
      <c r="AU102" s="1" t="s">
        <v>733</v>
      </c>
      <c r="AV102">
        <v>1222</v>
      </c>
    </row>
    <row r="103" spans="1:48" ht="30" customHeight="1">
      <c r="A103" s="75" t="s">
        <v>734</v>
      </c>
      <c r="B103" s="75" t="s">
        <v>735</v>
      </c>
      <c r="C103" s="75" t="s">
        <v>8</v>
      </c>
      <c r="D103" s="76">
        <v>30</v>
      </c>
      <c r="E103" s="77"/>
      <c r="F103" s="77"/>
      <c r="G103" s="77"/>
      <c r="H103" s="77"/>
      <c r="I103" s="77"/>
      <c r="J103" s="77"/>
      <c r="K103" s="58"/>
      <c r="L103" s="58"/>
      <c r="M103" s="64"/>
      <c r="N103" s="1" t="s">
        <v>736</v>
      </c>
      <c r="O103" s="1" t="s">
        <v>117</v>
      </c>
      <c r="P103" s="1" t="s">
        <v>117</v>
      </c>
      <c r="Q103" s="1" t="s">
        <v>414</v>
      </c>
      <c r="R103" s="1" t="s">
        <v>485</v>
      </c>
      <c r="S103" s="1" t="s">
        <v>373</v>
      </c>
      <c r="T103" s="1" t="s">
        <v>373</v>
      </c>
      <c r="X103">
        <v>1</v>
      </c>
      <c r="AR103" s="1" t="s">
        <v>117</v>
      </c>
      <c r="AS103" s="1" t="s">
        <v>117</v>
      </c>
      <c r="AU103" s="1" t="s">
        <v>737</v>
      </c>
      <c r="AV103">
        <v>1223</v>
      </c>
    </row>
    <row r="104" spans="1:48" ht="30" customHeight="1">
      <c r="A104" s="75" t="s">
        <v>738</v>
      </c>
      <c r="B104" s="75" t="s">
        <v>739</v>
      </c>
      <c r="C104" s="75" t="s">
        <v>8</v>
      </c>
      <c r="D104" s="76">
        <v>30</v>
      </c>
      <c r="E104" s="77"/>
      <c r="F104" s="77"/>
      <c r="G104" s="77"/>
      <c r="H104" s="77"/>
      <c r="I104" s="77"/>
      <c r="J104" s="77"/>
      <c r="K104" s="58"/>
      <c r="L104" s="58"/>
      <c r="M104" s="64"/>
      <c r="N104" s="1" t="s">
        <v>740</v>
      </c>
      <c r="O104" s="1" t="s">
        <v>117</v>
      </c>
      <c r="P104" s="1" t="s">
        <v>117</v>
      </c>
      <c r="Q104" s="1" t="s">
        <v>414</v>
      </c>
      <c r="R104" s="1" t="s">
        <v>485</v>
      </c>
      <c r="S104" s="1" t="s">
        <v>373</v>
      </c>
      <c r="T104" s="1" t="s">
        <v>373</v>
      </c>
      <c r="X104">
        <v>1</v>
      </c>
      <c r="AR104" s="1" t="s">
        <v>117</v>
      </c>
      <c r="AS104" s="1" t="s">
        <v>117</v>
      </c>
      <c r="AU104" s="1" t="s">
        <v>741</v>
      </c>
      <c r="AV104">
        <v>1224</v>
      </c>
    </row>
    <row r="105" spans="1:48" ht="30" customHeight="1">
      <c r="A105" s="75" t="s">
        <v>742</v>
      </c>
      <c r="B105" s="75" t="s">
        <v>743</v>
      </c>
      <c r="C105" s="75" t="s">
        <v>8</v>
      </c>
      <c r="D105" s="76">
        <v>24</v>
      </c>
      <c r="E105" s="77"/>
      <c r="F105" s="77"/>
      <c r="G105" s="77"/>
      <c r="H105" s="77"/>
      <c r="I105" s="77"/>
      <c r="J105" s="77"/>
      <c r="K105" s="58"/>
      <c r="L105" s="58"/>
      <c r="M105" s="64"/>
      <c r="N105" s="1" t="s">
        <v>744</v>
      </c>
      <c r="O105" s="1" t="s">
        <v>117</v>
      </c>
      <c r="P105" s="1" t="s">
        <v>117</v>
      </c>
      <c r="Q105" s="1" t="s">
        <v>414</v>
      </c>
      <c r="R105" s="1" t="s">
        <v>485</v>
      </c>
      <c r="S105" s="1" t="s">
        <v>373</v>
      </c>
      <c r="T105" s="1" t="s">
        <v>373</v>
      </c>
      <c r="X105">
        <v>1</v>
      </c>
      <c r="AR105" s="1" t="s">
        <v>117</v>
      </c>
      <c r="AS105" s="1" t="s">
        <v>117</v>
      </c>
      <c r="AU105" s="1" t="s">
        <v>745</v>
      </c>
      <c r="AV105">
        <v>1225</v>
      </c>
    </row>
    <row r="106" spans="1:48" ht="30" customHeight="1">
      <c r="A106" s="75" t="s">
        <v>746</v>
      </c>
      <c r="B106" s="75" t="s">
        <v>747</v>
      </c>
      <c r="C106" s="75" t="s">
        <v>8</v>
      </c>
      <c r="D106" s="76">
        <v>30</v>
      </c>
      <c r="E106" s="77"/>
      <c r="F106" s="77"/>
      <c r="G106" s="77"/>
      <c r="H106" s="77"/>
      <c r="I106" s="77"/>
      <c r="J106" s="77"/>
      <c r="K106" s="58"/>
      <c r="L106" s="58"/>
      <c r="M106" s="64"/>
      <c r="N106" s="1" t="s">
        <v>748</v>
      </c>
      <c r="O106" s="1" t="s">
        <v>117</v>
      </c>
      <c r="P106" s="1" t="s">
        <v>117</v>
      </c>
      <c r="Q106" s="1" t="s">
        <v>414</v>
      </c>
      <c r="R106" s="1" t="s">
        <v>485</v>
      </c>
      <c r="S106" s="1" t="s">
        <v>373</v>
      </c>
      <c r="T106" s="1" t="s">
        <v>373</v>
      </c>
      <c r="X106">
        <v>1</v>
      </c>
      <c r="AR106" s="1" t="s">
        <v>117</v>
      </c>
      <c r="AS106" s="1" t="s">
        <v>117</v>
      </c>
      <c r="AU106" s="1" t="s">
        <v>749</v>
      </c>
      <c r="AV106">
        <v>1226</v>
      </c>
    </row>
    <row r="107" spans="1:48" ht="30" customHeight="1">
      <c r="A107" s="75" t="s">
        <v>750</v>
      </c>
      <c r="B107" s="75" t="s">
        <v>751</v>
      </c>
      <c r="C107" s="75" t="s">
        <v>8</v>
      </c>
      <c r="D107" s="76">
        <v>30</v>
      </c>
      <c r="E107" s="77"/>
      <c r="F107" s="77"/>
      <c r="G107" s="77"/>
      <c r="H107" s="77"/>
      <c r="I107" s="77"/>
      <c r="J107" s="77"/>
      <c r="K107" s="58"/>
      <c r="L107" s="58"/>
      <c r="M107" s="64"/>
      <c r="N107" s="1" t="s">
        <v>752</v>
      </c>
      <c r="O107" s="1" t="s">
        <v>117</v>
      </c>
      <c r="P107" s="1" t="s">
        <v>117</v>
      </c>
      <c r="Q107" s="1" t="s">
        <v>414</v>
      </c>
      <c r="R107" s="1" t="s">
        <v>485</v>
      </c>
      <c r="S107" s="1" t="s">
        <v>373</v>
      </c>
      <c r="T107" s="1" t="s">
        <v>373</v>
      </c>
      <c r="X107">
        <v>1</v>
      </c>
      <c r="AR107" s="1" t="s">
        <v>117</v>
      </c>
      <c r="AS107" s="1" t="s">
        <v>117</v>
      </c>
      <c r="AU107" s="1" t="s">
        <v>753</v>
      </c>
      <c r="AV107">
        <v>1228</v>
      </c>
    </row>
    <row r="108" spans="1:48" ht="30" customHeight="1">
      <c r="A108" s="75" t="s">
        <v>136</v>
      </c>
      <c r="B108" s="75" t="s">
        <v>754</v>
      </c>
      <c r="C108" s="75" t="s">
        <v>8</v>
      </c>
      <c r="D108" s="76">
        <v>30</v>
      </c>
      <c r="E108" s="77"/>
      <c r="F108" s="77"/>
      <c r="G108" s="77"/>
      <c r="H108" s="77"/>
      <c r="I108" s="77"/>
      <c r="J108" s="77"/>
      <c r="K108" s="58"/>
      <c r="L108" s="58"/>
      <c r="M108" s="64"/>
      <c r="N108" s="1" t="s">
        <v>755</v>
      </c>
      <c r="O108" s="1" t="s">
        <v>117</v>
      </c>
      <c r="P108" s="1" t="s">
        <v>117</v>
      </c>
      <c r="Q108" s="1" t="s">
        <v>414</v>
      </c>
      <c r="R108" s="1" t="s">
        <v>485</v>
      </c>
      <c r="S108" s="1" t="s">
        <v>373</v>
      </c>
      <c r="T108" s="1" t="s">
        <v>373</v>
      </c>
      <c r="X108">
        <v>1</v>
      </c>
      <c r="AR108" s="1" t="s">
        <v>117</v>
      </c>
      <c r="AS108" s="1" t="s">
        <v>117</v>
      </c>
      <c r="AU108" s="1" t="s">
        <v>756</v>
      </c>
      <c r="AV108">
        <v>1229</v>
      </c>
    </row>
    <row r="109" spans="1:48" ht="30" customHeight="1">
      <c r="A109" s="75" t="s">
        <v>136</v>
      </c>
      <c r="B109" s="75" t="s">
        <v>757</v>
      </c>
      <c r="C109" s="75" t="s">
        <v>8</v>
      </c>
      <c r="D109" s="76">
        <v>30</v>
      </c>
      <c r="E109" s="77"/>
      <c r="F109" s="77"/>
      <c r="G109" s="77"/>
      <c r="H109" s="77"/>
      <c r="I109" s="77"/>
      <c r="J109" s="77"/>
      <c r="K109" s="58"/>
      <c r="L109" s="58"/>
      <c r="M109" s="64"/>
      <c r="N109" s="1" t="s">
        <v>758</v>
      </c>
      <c r="O109" s="1" t="s">
        <v>117</v>
      </c>
      <c r="P109" s="1" t="s">
        <v>117</v>
      </c>
      <c r="Q109" s="1" t="s">
        <v>414</v>
      </c>
      <c r="R109" s="1" t="s">
        <v>485</v>
      </c>
      <c r="S109" s="1" t="s">
        <v>373</v>
      </c>
      <c r="T109" s="1" t="s">
        <v>373</v>
      </c>
      <c r="X109">
        <v>1</v>
      </c>
      <c r="AR109" s="1" t="s">
        <v>117</v>
      </c>
      <c r="AS109" s="1" t="s">
        <v>117</v>
      </c>
      <c r="AU109" s="1" t="s">
        <v>759</v>
      </c>
      <c r="AV109">
        <v>1230</v>
      </c>
    </row>
    <row r="110" spans="1:48" ht="30" customHeight="1">
      <c r="A110" s="75" t="s">
        <v>136</v>
      </c>
      <c r="B110" s="75" t="s">
        <v>760</v>
      </c>
      <c r="C110" s="75" t="s">
        <v>8</v>
      </c>
      <c r="D110" s="76">
        <v>30</v>
      </c>
      <c r="E110" s="77"/>
      <c r="F110" s="77"/>
      <c r="G110" s="77"/>
      <c r="H110" s="77"/>
      <c r="I110" s="77"/>
      <c r="J110" s="77"/>
      <c r="K110" s="58"/>
      <c r="L110" s="58"/>
      <c r="M110" s="64"/>
      <c r="N110" s="1" t="s">
        <v>761</v>
      </c>
      <c r="O110" s="1" t="s">
        <v>117</v>
      </c>
      <c r="P110" s="1" t="s">
        <v>117</v>
      </c>
      <c r="Q110" s="1" t="s">
        <v>414</v>
      </c>
      <c r="R110" s="1" t="s">
        <v>485</v>
      </c>
      <c r="S110" s="1" t="s">
        <v>373</v>
      </c>
      <c r="T110" s="1" t="s">
        <v>373</v>
      </c>
      <c r="X110">
        <v>1</v>
      </c>
      <c r="AR110" s="1" t="s">
        <v>117</v>
      </c>
      <c r="AS110" s="1" t="s">
        <v>117</v>
      </c>
      <c r="AU110" s="1" t="s">
        <v>762</v>
      </c>
      <c r="AV110">
        <v>1231</v>
      </c>
    </row>
    <row r="111" spans="1:48" ht="30" customHeight="1">
      <c r="A111" s="75" t="s">
        <v>136</v>
      </c>
      <c r="B111" s="75" t="s">
        <v>763</v>
      </c>
      <c r="C111" s="75" t="s">
        <v>8</v>
      </c>
      <c r="D111" s="76">
        <v>2</v>
      </c>
      <c r="E111" s="77"/>
      <c r="F111" s="77"/>
      <c r="G111" s="77"/>
      <c r="H111" s="77"/>
      <c r="I111" s="77"/>
      <c r="J111" s="77"/>
      <c r="K111" s="58"/>
      <c r="L111" s="58"/>
      <c r="M111" s="64"/>
      <c r="N111" s="1" t="s">
        <v>764</v>
      </c>
      <c r="O111" s="1" t="s">
        <v>117</v>
      </c>
      <c r="P111" s="1" t="s">
        <v>117</v>
      </c>
      <c r="Q111" s="1" t="s">
        <v>414</v>
      </c>
      <c r="R111" s="1" t="s">
        <v>485</v>
      </c>
      <c r="S111" s="1" t="s">
        <v>373</v>
      </c>
      <c r="T111" s="1" t="s">
        <v>373</v>
      </c>
      <c r="X111">
        <v>1</v>
      </c>
      <c r="AR111" s="1" t="s">
        <v>117</v>
      </c>
      <c r="AS111" s="1" t="s">
        <v>117</v>
      </c>
      <c r="AU111" s="1" t="s">
        <v>765</v>
      </c>
      <c r="AV111">
        <v>1233</v>
      </c>
    </row>
    <row r="112" spans="1:48" ht="30" customHeight="1">
      <c r="A112" s="75" t="s">
        <v>766</v>
      </c>
      <c r="B112" s="75" t="s">
        <v>117</v>
      </c>
      <c r="C112" s="75" t="s">
        <v>8</v>
      </c>
      <c r="D112" s="76">
        <v>28</v>
      </c>
      <c r="E112" s="77"/>
      <c r="F112" s="77"/>
      <c r="G112" s="77"/>
      <c r="H112" s="77"/>
      <c r="I112" s="77"/>
      <c r="J112" s="77"/>
      <c r="K112" s="58"/>
      <c r="L112" s="58"/>
      <c r="M112" s="64"/>
      <c r="N112" s="1" t="s">
        <v>767</v>
      </c>
      <c r="O112" s="1" t="s">
        <v>117</v>
      </c>
      <c r="P112" s="1" t="s">
        <v>117</v>
      </c>
      <c r="Q112" s="1" t="s">
        <v>414</v>
      </c>
      <c r="R112" s="1" t="s">
        <v>485</v>
      </c>
      <c r="S112" s="1" t="s">
        <v>373</v>
      </c>
      <c r="T112" s="1" t="s">
        <v>373</v>
      </c>
      <c r="X112">
        <v>1</v>
      </c>
      <c r="AR112" s="1" t="s">
        <v>117</v>
      </c>
      <c r="AS112" s="1" t="s">
        <v>117</v>
      </c>
      <c r="AU112" s="1" t="s">
        <v>768</v>
      </c>
      <c r="AV112">
        <v>1234</v>
      </c>
    </row>
    <row r="113" spans="1:48" ht="30" customHeight="1">
      <c r="A113" s="75" t="s">
        <v>136</v>
      </c>
      <c r="B113" s="75" t="s">
        <v>769</v>
      </c>
      <c r="C113" s="75" t="s">
        <v>8</v>
      </c>
      <c r="D113" s="76">
        <v>2</v>
      </c>
      <c r="E113" s="77"/>
      <c r="F113" s="77"/>
      <c r="G113" s="77"/>
      <c r="H113" s="77"/>
      <c r="I113" s="77"/>
      <c r="J113" s="77"/>
      <c r="K113" s="58"/>
      <c r="L113" s="58"/>
      <c r="M113" s="64"/>
      <c r="N113" s="1" t="s">
        <v>770</v>
      </c>
      <c r="O113" s="1" t="s">
        <v>117</v>
      </c>
      <c r="P113" s="1" t="s">
        <v>117</v>
      </c>
      <c r="Q113" s="1" t="s">
        <v>414</v>
      </c>
      <c r="R113" s="1" t="s">
        <v>485</v>
      </c>
      <c r="S113" s="1" t="s">
        <v>373</v>
      </c>
      <c r="T113" s="1" t="s">
        <v>373</v>
      </c>
      <c r="X113">
        <v>1</v>
      </c>
      <c r="AR113" s="1" t="s">
        <v>117</v>
      </c>
      <c r="AS113" s="1" t="s">
        <v>117</v>
      </c>
      <c r="AU113" s="1" t="s">
        <v>771</v>
      </c>
      <c r="AV113">
        <v>1235</v>
      </c>
    </row>
    <row r="114" spans="1:48" ht="30" customHeight="1">
      <c r="A114" s="75" t="s">
        <v>772</v>
      </c>
      <c r="B114" s="75" t="s">
        <v>773</v>
      </c>
      <c r="C114" s="75" t="s">
        <v>88</v>
      </c>
      <c r="D114" s="76">
        <v>30</v>
      </c>
      <c r="E114" s="77"/>
      <c r="F114" s="77"/>
      <c r="G114" s="77"/>
      <c r="H114" s="77"/>
      <c r="I114" s="77"/>
      <c r="J114" s="77"/>
      <c r="K114" s="58"/>
      <c r="L114" s="58"/>
      <c r="M114" s="64"/>
      <c r="N114" s="1" t="s">
        <v>774</v>
      </c>
      <c r="O114" s="1" t="s">
        <v>117</v>
      </c>
      <c r="P114" s="1" t="s">
        <v>117</v>
      </c>
      <c r="Q114" s="1" t="s">
        <v>414</v>
      </c>
      <c r="R114" s="1" t="s">
        <v>485</v>
      </c>
      <c r="S114" s="1" t="s">
        <v>373</v>
      </c>
      <c r="T114" s="1" t="s">
        <v>373</v>
      </c>
      <c r="X114">
        <v>1</v>
      </c>
      <c r="AR114" s="1" t="s">
        <v>117</v>
      </c>
      <c r="AS114" s="1" t="s">
        <v>117</v>
      </c>
      <c r="AU114" s="1" t="s">
        <v>775</v>
      </c>
      <c r="AV114">
        <v>1236</v>
      </c>
    </row>
    <row r="115" spans="1:48" ht="30" customHeight="1">
      <c r="A115" s="76"/>
      <c r="B115" s="76"/>
      <c r="C115" s="76"/>
      <c r="D115" s="76"/>
      <c r="E115" s="77"/>
      <c r="F115" s="77"/>
      <c r="G115" s="77"/>
      <c r="H115" s="77"/>
      <c r="I115" s="77"/>
      <c r="J115" s="77"/>
      <c r="K115" s="58"/>
      <c r="L115" s="58"/>
      <c r="M115" s="57"/>
      <c r="Q115" s="1"/>
    </row>
    <row r="116" spans="1:48" ht="30" customHeight="1">
      <c r="A116" s="76"/>
      <c r="B116" s="76"/>
      <c r="C116" s="76"/>
      <c r="D116" s="76"/>
      <c r="E116" s="77"/>
      <c r="F116" s="77"/>
      <c r="G116" s="77"/>
      <c r="H116" s="77"/>
      <c r="I116" s="77"/>
      <c r="J116" s="77"/>
      <c r="K116" s="58"/>
      <c r="L116" s="58"/>
      <c r="M116" s="57"/>
      <c r="Q116" s="1"/>
    </row>
    <row r="117" spans="1:48" ht="30" customHeight="1">
      <c r="A117" s="76"/>
      <c r="B117" s="76"/>
      <c r="C117" s="76"/>
      <c r="D117" s="76"/>
      <c r="E117" s="77"/>
      <c r="F117" s="77"/>
      <c r="G117" s="77"/>
      <c r="H117" s="77"/>
      <c r="I117" s="77"/>
      <c r="J117" s="77"/>
      <c r="K117" s="58"/>
      <c r="L117" s="58"/>
      <c r="M117" s="57"/>
      <c r="Q117" s="1"/>
    </row>
    <row r="118" spans="1:48" ht="30" customHeight="1">
      <c r="A118" s="76"/>
      <c r="B118" s="76"/>
      <c r="C118" s="76"/>
      <c r="D118" s="76"/>
      <c r="E118" s="77"/>
      <c r="F118" s="77"/>
      <c r="G118" s="77"/>
      <c r="H118" s="77"/>
      <c r="I118" s="77"/>
      <c r="J118" s="77"/>
      <c r="K118" s="58"/>
      <c r="L118" s="58"/>
      <c r="M118" s="57"/>
      <c r="Q118" s="1"/>
    </row>
    <row r="119" spans="1:48" ht="30" customHeight="1">
      <c r="A119" s="76"/>
      <c r="B119" s="76"/>
      <c r="C119" s="76"/>
      <c r="D119" s="76"/>
      <c r="E119" s="77"/>
      <c r="F119" s="77"/>
      <c r="G119" s="77"/>
      <c r="H119" s="77"/>
      <c r="I119" s="77"/>
      <c r="J119" s="77"/>
      <c r="K119" s="58"/>
      <c r="L119" s="58"/>
      <c r="M119" s="57"/>
      <c r="Q119" s="1"/>
    </row>
    <row r="120" spans="1:48" ht="30" customHeight="1">
      <c r="A120" s="57"/>
      <c r="B120" s="57"/>
      <c r="C120" s="57"/>
      <c r="D120" s="57"/>
      <c r="E120" s="58"/>
      <c r="F120" s="58"/>
      <c r="G120" s="58"/>
      <c r="H120" s="58"/>
      <c r="I120" s="58"/>
      <c r="J120" s="58"/>
      <c r="K120" s="58"/>
      <c r="L120" s="58"/>
      <c r="M120" s="57"/>
      <c r="Q120" s="1"/>
    </row>
    <row r="121" spans="1:48" ht="30" customHeight="1">
      <c r="A121" s="57"/>
      <c r="B121" s="57"/>
      <c r="C121" s="57"/>
      <c r="D121" s="57"/>
      <c r="E121" s="58"/>
      <c r="F121" s="58"/>
      <c r="G121" s="58"/>
      <c r="H121" s="58"/>
      <c r="I121" s="58"/>
      <c r="J121" s="58"/>
      <c r="K121" s="58"/>
      <c r="L121" s="58"/>
      <c r="M121" s="57"/>
      <c r="Q121" s="1"/>
    </row>
    <row r="122" spans="1:48" ht="30" customHeight="1">
      <c r="A122" s="57"/>
      <c r="B122" s="57"/>
      <c r="C122" s="57"/>
      <c r="D122" s="57"/>
      <c r="E122" s="58"/>
      <c r="F122" s="58"/>
      <c r="G122" s="58"/>
      <c r="H122" s="58"/>
      <c r="I122" s="58"/>
      <c r="J122" s="58"/>
      <c r="K122" s="58"/>
      <c r="L122" s="58"/>
      <c r="M122" s="57"/>
      <c r="Q122" s="1"/>
    </row>
    <row r="123" spans="1:48" ht="30" customHeight="1">
      <c r="A123" s="57"/>
      <c r="B123" s="57"/>
      <c r="C123" s="57"/>
      <c r="D123" s="57"/>
      <c r="E123" s="58"/>
      <c r="F123" s="58"/>
      <c r="G123" s="58"/>
      <c r="H123" s="58"/>
      <c r="I123" s="58"/>
      <c r="J123" s="58"/>
      <c r="K123" s="58"/>
      <c r="L123" s="58"/>
      <c r="M123" s="57"/>
      <c r="Q123" s="1"/>
    </row>
    <row r="124" spans="1:48" ht="30" customHeight="1">
      <c r="A124" s="57"/>
      <c r="B124" s="57"/>
      <c r="C124" s="57"/>
      <c r="D124" s="57"/>
      <c r="E124" s="58"/>
      <c r="F124" s="58"/>
      <c r="G124" s="58"/>
      <c r="H124" s="58"/>
      <c r="I124" s="58"/>
      <c r="J124" s="58"/>
      <c r="K124" s="58"/>
      <c r="L124" s="58"/>
      <c r="M124" s="57"/>
      <c r="Q124" s="1"/>
    </row>
    <row r="125" spans="1:48" ht="30" customHeight="1">
      <c r="A125" s="57"/>
      <c r="B125" s="57"/>
      <c r="C125" s="57"/>
      <c r="D125" s="57"/>
      <c r="E125" s="58"/>
      <c r="F125" s="58"/>
      <c r="G125" s="58"/>
      <c r="H125" s="58"/>
      <c r="I125" s="58"/>
      <c r="J125" s="58"/>
      <c r="K125" s="58"/>
      <c r="L125" s="58"/>
      <c r="M125" s="57"/>
      <c r="Q125" s="1"/>
    </row>
    <row r="126" spans="1:48" ht="30" customHeight="1">
      <c r="A126" s="57"/>
      <c r="B126" s="57"/>
      <c r="C126" s="57"/>
      <c r="D126" s="57"/>
      <c r="E126" s="58"/>
      <c r="F126" s="58"/>
      <c r="G126" s="58"/>
      <c r="H126" s="58"/>
      <c r="I126" s="58"/>
      <c r="J126" s="58"/>
      <c r="K126" s="58"/>
      <c r="L126" s="58"/>
      <c r="M126" s="57"/>
      <c r="Q126" s="1"/>
    </row>
    <row r="127" spans="1:48" ht="30" customHeight="1">
      <c r="A127" s="57"/>
      <c r="B127" s="57"/>
      <c r="C127" s="57"/>
      <c r="D127" s="57"/>
      <c r="E127" s="58"/>
      <c r="F127" s="58"/>
      <c r="G127" s="58"/>
      <c r="H127" s="58"/>
      <c r="I127" s="58"/>
      <c r="J127" s="58"/>
      <c r="K127" s="58"/>
      <c r="L127" s="58"/>
      <c r="M127" s="57"/>
      <c r="Q127" s="1"/>
    </row>
    <row r="128" spans="1:48" ht="30" customHeight="1">
      <c r="A128" s="57"/>
      <c r="B128" s="57"/>
      <c r="C128" s="57"/>
      <c r="D128" s="57"/>
      <c r="E128" s="58"/>
      <c r="F128" s="58"/>
      <c r="G128" s="58"/>
      <c r="H128" s="58"/>
      <c r="I128" s="58"/>
      <c r="J128" s="58"/>
      <c r="K128" s="58"/>
      <c r="L128" s="58"/>
      <c r="M128" s="57"/>
      <c r="Q128" s="1"/>
    </row>
    <row r="129" spans="1:48" ht="30" customHeight="1">
      <c r="A129" s="57"/>
      <c r="B129" s="57"/>
      <c r="C129" s="57"/>
      <c r="D129" s="57"/>
      <c r="E129" s="58"/>
      <c r="F129" s="58"/>
      <c r="G129" s="58"/>
      <c r="H129" s="58"/>
      <c r="I129" s="58"/>
      <c r="J129" s="58"/>
      <c r="K129" s="58"/>
      <c r="L129" s="58"/>
      <c r="M129" s="57"/>
      <c r="Q129" s="1"/>
    </row>
    <row r="130" spans="1:48" ht="30" customHeight="1">
      <c r="A130" s="65" t="s">
        <v>449</v>
      </c>
      <c r="B130" s="53"/>
      <c r="C130" s="53"/>
      <c r="D130" s="53"/>
      <c r="E130" s="54"/>
      <c r="F130" s="54"/>
      <c r="G130" s="54"/>
      <c r="H130" s="54"/>
      <c r="I130" s="54"/>
      <c r="J130" s="54"/>
      <c r="K130" s="54"/>
      <c r="L130" s="54"/>
      <c r="M130" s="53"/>
      <c r="N130" t="s">
        <v>524</v>
      </c>
    </row>
    <row r="131" spans="1:48" ht="30" customHeight="1">
      <c r="A131" s="64" t="s">
        <v>776</v>
      </c>
      <c r="B131" s="64" t="s">
        <v>117</v>
      </c>
      <c r="C131" s="57"/>
      <c r="D131" s="57"/>
      <c r="E131" s="58"/>
      <c r="F131" s="58"/>
      <c r="G131" s="58"/>
      <c r="H131" s="58"/>
      <c r="I131" s="58"/>
      <c r="J131" s="58"/>
      <c r="K131" s="58"/>
      <c r="L131" s="58"/>
      <c r="M131" s="57"/>
      <c r="Q131" s="1" t="s">
        <v>416</v>
      </c>
    </row>
    <row r="132" spans="1:48" ht="30" customHeight="1">
      <c r="A132" s="64" t="s">
        <v>778</v>
      </c>
      <c r="B132" s="64" t="s">
        <v>117</v>
      </c>
      <c r="C132" s="64" t="s">
        <v>89</v>
      </c>
      <c r="D132" s="57">
        <v>1</v>
      </c>
      <c r="E132" s="58"/>
      <c r="F132" s="58"/>
      <c r="G132" s="58"/>
      <c r="H132" s="58"/>
      <c r="I132" s="58"/>
      <c r="J132" s="58"/>
      <c r="K132" s="58"/>
      <c r="L132" s="58"/>
      <c r="M132" s="64"/>
      <c r="N132" s="1" t="s">
        <v>779</v>
      </c>
      <c r="O132" s="1" t="s">
        <v>117</v>
      </c>
      <c r="P132" s="1" t="s">
        <v>117</v>
      </c>
      <c r="Q132" s="1" t="s">
        <v>416</v>
      </c>
      <c r="R132" s="1" t="s">
        <v>373</v>
      </c>
      <c r="S132" s="1" t="s">
        <v>373</v>
      </c>
      <c r="T132" s="1" t="s">
        <v>485</v>
      </c>
      <c r="AR132" s="1" t="s">
        <v>117</v>
      </c>
      <c r="AS132" s="1" t="s">
        <v>117</v>
      </c>
      <c r="AU132" s="1" t="s">
        <v>780</v>
      </c>
      <c r="AV132">
        <v>1480</v>
      </c>
    </row>
    <row r="133" spans="1:48" ht="30" customHeight="1">
      <c r="A133" s="57"/>
      <c r="B133" s="57"/>
      <c r="C133" s="57"/>
      <c r="D133" s="57"/>
      <c r="E133" s="58"/>
      <c r="F133" s="58"/>
      <c r="G133" s="58"/>
      <c r="H133" s="58"/>
      <c r="I133" s="58"/>
      <c r="J133" s="58"/>
      <c r="K133" s="58"/>
      <c r="L133" s="58"/>
      <c r="M133" s="57"/>
      <c r="Q133" s="1" t="s">
        <v>416</v>
      </c>
    </row>
    <row r="134" spans="1:48" ht="30" customHeight="1">
      <c r="A134" s="57"/>
      <c r="B134" s="57"/>
      <c r="C134" s="57"/>
      <c r="D134" s="57"/>
      <c r="E134" s="58"/>
      <c r="F134" s="58"/>
      <c r="G134" s="58"/>
      <c r="H134" s="58"/>
      <c r="I134" s="58"/>
      <c r="J134" s="58"/>
      <c r="K134" s="58"/>
      <c r="L134" s="58"/>
      <c r="M134" s="57"/>
      <c r="Q134" s="1" t="s">
        <v>416</v>
      </c>
    </row>
    <row r="135" spans="1:48" ht="30" customHeight="1">
      <c r="A135" s="57"/>
      <c r="B135" s="57"/>
      <c r="C135" s="57"/>
      <c r="D135" s="57"/>
      <c r="E135" s="58"/>
      <c r="F135" s="58"/>
      <c r="G135" s="58"/>
      <c r="H135" s="58"/>
      <c r="I135" s="58"/>
      <c r="J135" s="58"/>
      <c r="K135" s="58"/>
      <c r="L135" s="58"/>
      <c r="M135" s="57"/>
      <c r="Q135" s="1" t="s">
        <v>416</v>
      </c>
    </row>
    <row r="136" spans="1:48" ht="30" customHeight="1">
      <c r="A136" s="57"/>
      <c r="B136" s="57"/>
      <c r="C136" s="57"/>
      <c r="D136" s="57"/>
      <c r="E136" s="58"/>
      <c r="F136" s="58"/>
      <c r="G136" s="58"/>
      <c r="H136" s="58"/>
      <c r="I136" s="58"/>
      <c r="J136" s="58"/>
      <c r="K136" s="58"/>
      <c r="L136" s="58"/>
      <c r="M136" s="57"/>
      <c r="Q136" s="1" t="s">
        <v>416</v>
      </c>
    </row>
    <row r="137" spans="1:48" ht="30" customHeight="1">
      <c r="A137" s="57"/>
      <c r="B137" s="57"/>
      <c r="C137" s="57"/>
      <c r="D137" s="57"/>
      <c r="E137" s="58"/>
      <c r="F137" s="58"/>
      <c r="G137" s="58"/>
      <c r="H137" s="58"/>
      <c r="I137" s="58"/>
      <c r="J137" s="58"/>
      <c r="K137" s="58"/>
      <c r="L137" s="58"/>
      <c r="M137" s="57"/>
      <c r="Q137" s="1" t="s">
        <v>416</v>
      </c>
    </row>
    <row r="138" spans="1:48" ht="30" customHeight="1">
      <c r="A138" s="57"/>
      <c r="B138" s="57"/>
      <c r="C138" s="57"/>
      <c r="D138" s="57"/>
      <c r="E138" s="58"/>
      <c r="F138" s="58"/>
      <c r="G138" s="58"/>
      <c r="H138" s="58"/>
      <c r="I138" s="58"/>
      <c r="J138" s="58"/>
      <c r="K138" s="58"/>
      <c r="L138" s="58"/>
      <c r="M138" s="57"/>
      <c r="Q138" s="1" t="s">
        <v>416</v>
      </c>
    </row>
    <row r="139" spans="1:48" ht="30" customHeight="1">
      <c r="A139" s="57"/>
      <c r="B139" s="57"/>
      <c r="C139" s="57"/>
      <c r="D139" s="57"/>
      <c r="E139" s="58"/>
      <c r="F139" s="58"/>
      <c r="G139" s="58"/>
      <c r="H139" s="58"/>
      <c r="I139" s="58"/>
      <c r="J139" s="58"/>
      <c r="K139" s="58"/>
      <c r="L139" s="58"/>
      <c r="M139" s="57"/>
      <c r="Q139" s="1" t="s">
        <v>416</v>
      </c>
    </row>
    <row r="140" spans="1:48" ht="30" customHeight="1">
      <c r="A140" s="57"/>
      <c r="B140" s="57"/>
      <c r="C140" s="57"/>
      <c r="D140" s="57"/>
      <c r="E140" s="58"/>
      <c r="F140" s="58"/>
      <c r="G140" s="58"/>
      <c r="H140" s="58"/>
      <c r="I140" s="58"/>
      <c r="J140" s="58"/>
      <c r="K140" s="58"/>
      <c r="L140" s="58"/>
      <c r="M140" s="57"/>
      <c r="Q140" s="1" t="s">
        <v>416</v>
      </c>
    </row>
    <row r="141" spans="1:48" ht="30" customHeight="1">
      <c r="A141" s="57"/>
      <c r="B141" s="57"/>
      <c r="C141" s="57"/>
      <c r="D141" s="57"/>
      <c r="E141" s="58"/>
      <c r="F141" s="58"/>
      <c r="G141" s="58"/>
      <c r="H141" s="58"/>
      <c r="I141" s="58"/>
      <c r="J141" s="58"/>
      <c r="K141" s="58"/>
      <c r="L141" s="58"/>
      <c r="M141" s="57"/>
      <c r="Q141" s="1" t="s">
        <v>416</v>
      </c>
    </row>
    <row r="142" spans="1:48" ht="30" customHeight="1">
      <c r="A142" s="57"/>
      <c r="B142" s="57"/>
      <c r="C142" s="57"/>
      <c r="D142" s="57"/>
      <c r="E142" s="58"/>
      <c r="F142" s="58"/>
      <c r="G142" s="58"/>
      <c r="H142" s="58"/>
      <c r="I142" s="58"/>
      <c r="J142" s="58"/>
      <c r="K142" s="58"/>
      <c r="L142" s="58"/>
      <c r="M142" s="57"/>
      <c r="Q142" s="1" t="s">
        <v>416</v>
      </c>
    </row>
    <row r="143" spans="1:48" ht="30" customHeight="1">
      <c r="A143" s="57"/>
      <c r="B143" s="57"/>
      <c r="C143" s="57"/>
      <c r="D143" s="57"/>
      <c r="E143" s="58"/>
      <c r="F143" s="58"/>
      <c r="G143" s="58"/>
      <c r="H143" s="58"/>
      <c r="I143" s="58"/>
      <c r="J143" s="58"/>
      <c r="K143" s="58"/>
      <c r="L143" s="58"/>
      <c r="M143" s="57"/>
      <c r="Q143" s="1" t="s">
        <v>416</v>
      </c>
    </row>
    <row r="144" spans="1:48" ht="30" customHeight="1">
      <c r="A144" s="57"/>
      <c r="B144" s="57"/>
      <c r="C144" s="57"/>
      <c r="D144" s="57"/>
      <c r="E144" s="58"/>
      <c r="F144" s="58"/>
      <c r="G144" s="58"/>
      <c r="H144" s="58"/>
      <c r="I144" s="58"/>
      <c r="J144" s="58"/>
      <c r="K144" s="58"/>
      <c r="L144" s="58"/>
      <c r="M144" s="57"/>
      <c r="Q144" s="1" t="s">
        <v>416</v>
      </c>
    </row>
    <row r="145" spans="1:48" ht="30" customHeight="1">
      <c r="A145" s="57"/>
      <c r="B145" s="57"/>
      <c r="C145" s="57"/>
      <c r="D145" s="57"/>
      <c r="E145" s="58"/>
      <c r="F145" s="58"/>
      <c r="G145" s="58"/>
      <c r="H145" s="58"/>
      <c r="I145" s="58"/>
      <c r="J145" s="58"/>
      <c r="K145" s="58"/>
      <c r="L145" s="58"/>
      <c r="M145" s="57"/>
      <c r="Q145" s="1" t="s">
        <v>416</v>
      </c>
    </row>
    <row r="146" spans="1:48" ht="30" customHeight="1">
      <c r="A146" s="57"/>
      <c r="B146" s="57"/>
      <c r="C146" s="57"/>
      <c r="D146" s="57"/>
      <c r="E146" s="58"/>
      <c r="F146" s="58"/>
      <c r="G146" s="58"/>
      <c r="H146" s="58"/>
      <c r="I146" s="58"/>
      <c r="J146" s="58"/>
      <c r="K146" s="58"/>
      <c r="L146" s="58"/>
      <c r="M146" s="57"/>
      <c r="Q146" s="1" t="s">
        <v>416</v>
      </c>
    </row>
    <row r="147" spans="1:48" ht="30" customHeight="1">
      <c r="A147" s="57"/>
      <c r="B147" s="57"/>
      <c r="C147" s="57"/>
      <c r="D147" s="57"/>
      <c r="E147" s="58"/>
      <c r="F147" s="58"/>
      <c r="G147" s="58"/>
      <c r="H147" s="58"/>
      <c r="I147" s="58"/>
      <c r="J147" s="58"/>
      <c r="K147" s="58"/>
      <c r="L147" s="58"/>
      <c r="M147" s="57"/>
      <c r="Q147" s="1" t="s">
        <v>416</v>
      </c>
    </row>
    <row r="148" spans="1:48" ht="30" customHeight="1">
      <c r="A148" s="57"/>
      <c r="B148" s="57"/>
      <c r="C148" s="57"/>
      <c r="D148" s="57"/>
      <c r="E148" s="58"/>
      <c r="F148" s="58"/>
      <c r="G148" s="58"/>
      <c r="H148" s="58"/>
      <c r="I148" s="58"/>
      <c r="J148" s="58"/>
      <c r="K148" s="58"/>
      <c r="L148" s="58"/>
      <c r="M148" s="57"/>
      <c r="Q148" s="1" t="s">
        <v>416</v>
      </c>
    </row>
    <row r="149" spans="1:48" ht="30" customHeight="1">
      <c r="A149" s="57"/>
      <c r="B149" s="57"/>
      <c r="C149" s="57"/>
      <c r="D149" s="57"/>
      <c r="E149" s="58"/>
      <c r="F149" s="58"/>
      <c r="G149" s="58"/>
      <c r="H149" s="58"/>
      <c r="I149" s="58"/>
      <c r="J149" s="58"/>
      <c r="K149" s="58"/>
      <c r="L149" s="58"/>
      <c r="M149" s="57"/>
      <c r="Q149" s="1" t="s">
        <v>416</v>
      </c>
    </row>
    <row r="150" spans="1:48" ht="30" customHeight="1">
      <c r="A150" s="57"/>
      <c r="B150" s="57"/>
      <c r="C150" s="57"/>
      <c r="D150" s="57"/>
      <c r="E150" s="58"/>
      <c r="F150" s="58"/>
      <c r="G150" s="58"/>
      <c r="H150" s="58"/>
      <c r="I150" s="58"/>
      <c r="J150" s="58"/>
      <c r="K150" s="58"/>
      <c r="L150" s="58"/>
      <c r="M150" s="57"/>
      <c r="Q150" s="1" t="s">
        <v>416</v>
      </c>
    </row>
    <row r="151" spans="1:48" ht="30" customHeight="1">
      <c r="A151" s="57"/>
      <c r="B151" s="57"/>
      <c r="C151" s="57"/>
      <c r="D151" s="57"/>
      <c r="E151" s="58"/>
      <c r="F151" s="58"/>
      <c r="G151" s="58"/>
      <c r="H151" s="58"/>
      <c r="I151" s="58"/>
      <c r="J151" s="58"/>
      <c r="K151" s="58"/>
      <c r="L151" s="58"/>
      <c r="M151" s="57"/>
      <c r="Q151" s="1" t="s">
        <v>416</v>
      </c>
    </row>
    <row r="152" spans="1:48" ht="30" customHeight="1">
      <c r="A152" s="57"/>
      <c r="B152" s="57"/>
      <c r="C152" s="57"/>
      <c r="D152" s="57"/>
      <c r="E152" s="58"/>
      <c r="F152" s="58"/>
      <c r="G152" s="58"/>
      <c r="H152" s="58"/>
      <c r="I152" s="58"/>
      <c r="J152" s="58"/>
      <c r="K152" s="58"/>
      <c r="L152" s="58"/>
      <c r="M152" s="57"/>
      <c r="Q152" s="1" t="s">
        <v>416</v>
      </c>
    </row>
    <row r="153" spans="1:48" ht="30" customHeight="1">
      <c r="A153" s="57"/>
      <c r="B153" s="57"/>
      <c r="C153" s="57"/>
      <c r="D153" s="57"/>
      <c r="E153" s="58"/>
      <c r="F153" s="58"/>
      <c r="G153" s="58"/>
      <c r="H153" s="58"/>
      <c r="I153" s="58"/>
      <c r="J153" s="58"/>
      <c r="K153" s="58"/>
      <c r="L153" s="58"/>
      <c r="M153" s="57"/>
      <c r="Q153" s="1" t="s">
        <v>416</v>
      </c>
    </row>
    <row r="154" spans="1:48" ht="30" customHeight="1">
      <c r="A154" s="65" t="s">
        <v>449</v>
      </c>
      <c r="B154" s="53"/>
      <c r="C154" s="53"/>
      <c r="D154" s="53"/>
      <c r="E154" s="54"/>
      <c r="F154" s="54"/>
      <c r="G154" s="54"/>
      <c r="H154" s="54"/>
      <c r="I154" s="54"/>
      <c r="J154" s="54"/>
      <c r="K154" s="54"/>
      <c r="L154" s="54"/>
      <c r="M154" s="53"/>
      <c r="N154" t="s">
        <v>524</v>
      </c>
    </row>
    <row r="155" spans="1:48" ht="30" customHeight="1">
      <c r="A155" s="64" t="s">
        <v>781</v>
      </c>
      <c r="B155" s="64" t="s">
        <v>117</v>
      </c>
      <c r="C155" s="57"/>
      <c r="D155" s="57"/>
      <c r="E155" s="58"/>
      <c r="F155" s="58"/>
      <c r="G155" s="58"/>
      <c r="H155" s="58"/>
      <c r="I155" s="58"/>
      <c r="J155" s="58"/>
      <c r="K155" s="58"/>
      <c r="L155" s="58"/>
      <c r="M155" s="57"/>
      <c r="Q155" s="1" t="s">
        <v>420</v>
      </c>
    </row>
    <row r="156" spans="1:48" ht="30" customHeight="1">
      <c r="A156" s="64" t="s">
        <v>482</v>
      </c>
      <c r="B156" s="64" t="s">
        <v>782</v>
      </c>
      <c r="C156" s="64" t="s">
        <v>16</v>
      </c>
      <c r="D156" s="57">
        <v>20</v>
      </c>
      <c r="E156" s="58"/>
      <c r="F156" s="58"/>
      <c r="G156" s="58"/>
      <c r="H156" s="58"/>
      <c r="I156" s="58"/>
      <c r="J156" s="58"/>
      <c r="K156" s="58"/>
      <c r="L156" s="58"/>
      <c r="M156" s="64"/>
      <c r="N156" s="1" t="s">
        <v>484</v>
      </c>
      <c r="O156" s="1" t="s">
        <v>117</v>
      </c>
      <c r="P156" s="1" t="s">
        <v>117</v>
      </c>
      <c r="Q156" s="1" t="s">
        <v>420</v>
      </c>
      <c r="R156" s="1" t="s">
        <v>485</v>
      </c>
      <c r="S156" s="1" t="s">
        <v>373</v>
      </c>
      <c r="T156" s="1" t="s">
        <v>373</v>
      </c>
      <c r="X156">
        <v>1</v>
      </c>
      <c r="AR156" s="1" t="s">
        <v>117</v>
      </c>
      <c r="AS156" s="1" t="s">
        <v>117</v>
      </c>
      <c r="AU156" s="1" t="s">
        <v>783</v>
      </c>
      <c r="AV156">
        <v>1242</v>
      </c>
    </row>
    <row r="157" spans="1:48" ht="30" customHeight="1">
      <c r="A157" s="64" t="s">
        <v>784</v>
      </c>
      <c r="B157" s="64" t="s">
        <v>785</v>
      </c>
      <c r="C157" s="64" t="s">
        <v>16</v>
      </c>
      <c r="D157" s="57">
        <v>5</v>
      </c>
      <c r="E157" s="58"/>
      <c r="F157" s="58"/>
      <c r="G157" s="58"/>
      <c r="H157" s="58"/>
      <c r="I157" s="58"/>
      <c r="J157" s="58"/>
      <c r="K157" s="58"/>
      <c r="L157" s="58"/>
      <c r="M157" s="64"/>
      <c r="N157" s="1" t="s">
        <v>786</v>
      </c>
      <c r="O157" s="1" t="s">
        <v>117</v>
      </c>
      <c r="P157" s="1" t="s">
        <v>117</v>
      </c>
      <c r="Q157" s="1" t="s">
        <v>420</v>
      </c>
      <c r="R157" s="1" t="s">
        <v>485</v>
      </c>
      <c r="S157" s="1" t="s">
        <v>373</v>
      </c>
      <c r="T157" s="1" t="s">
        <v>373</v>
      </c>
      <c r="X157">
        <v>1</v>
      </c>
      <c r="AR157" s="1" t="s">
        <v>117</v>
      </c>
      <c r="AS157" s="1" t="s">
        <v>117</v>
      </c>
      <c r="AU157" s="1" t="s">
        <v>787</v>
      </c>
      <c r="AV157">
        <v>1243</v>
      </c>
    </row>
    <row r="158" spans="1:48" ht="30" customHeight="1">
      <c r="A158" s="75" t="s">
        <v>487</v>
      </c>
      <c r="B158" s="75" t="s">
        <v>788</v>
      </c>
      <c r="C158" s="75" t="s">
        <v>16</v>
      </c>
      <c r="D158" s="76">
        <v>2</v>
      </c>
      <c r="E158" s="77"/>
      <c r="F158" s="77"/>
      <c r="G158" s="77"/>
      <c r="H158" s="77"/>
      <c r="I158" s="58"/>
      <c r="J158" s="58"/>
      <c r="K158" s="58"/>
      <c r="L158" s="58"/>
      <c r="M158" s="64"/>
      <c r="N158" s="1" t="s">
        <v>488</v>
      </c>
      <c r="O158" s="1" t="s">
        <v>117</v>
      </c>
      <c r="P158" s="1" t="s">
        <v>117</v>
      </c>
      <c r="Q158" s="1" t="s">
        <v>420</v>
      </c>
      <c r="R158" s="1" t="s">
        <v>485</v>
      </c>
      <c r="S158" s="1" t="s">
        <v>373</v>
      </c>
      <c r="T158" s="1" t="s">
        <v>373</v>
      </c>
      <c r="X158">
        <v>1</v>
      </c>
      <c r="AR158" s="1" t="s">
        <v>117</v>
      </c>
      <c r="AS158" s="1" t="s">
        <v>117</v>
      </c>
      <c r="AU158" s="1" t="s">
        <v>789</v>
      </c>
      <c r="AV158">
        <v>1244</v>
      </c>
    </row>
    <row r="159" spans="1:48" ht="30" customHeight="1">
      <c r="A159" s="75" t="s">
        <v>490</v>
      </c>
      <c r="B159" s="75" t="s">
        <v>491</v>
      </c>
      <c r="C159" s="75" t="s">
        <v>16</v>
      </c>
      <c r="D159" s="76">
        <v>21</v>
      </c>
      <c r="E159" s="77"/>
      <c r="F159" s="77"/>
      <c r="G159" s="77"/>
      <c r="H159" s="77"/>
      <c r="I159" s="58"/>
      <c r="J159" s="58"/>
      <c r="K159" s="58"/>
      <c r="L159" s="58"/>
      <c r="M159" s="64"/>
      <c r="N159" s="1" t="s">
        <v>492</v>
      </c>
      <c r="O159" s="1" t="s">
        <v>117</v>
      </c>
      <c r="P159" s="1" t="s">
        <v>117</v>
      </c>
      <c r="Q159" s="1" t="s">
        <v>420</v>
      </c>
      <c r="R159" s="1" t="s">
        <v>485</v>
      </c>
      <c r="S159" s="1" t="s">
        <v>373</v>
      </c>
      <c r="T159" s="1" t="s">
        <v>373</v>
      </c>
      <c r="X159">
        <v>1</v>
      </c>
      <c r="AR159" s="1" t="s">
        <v>117</v>
      </c>
      <c r="AS159" s="1" t="s">
        <v>117</v>
      </c>
      <c r="AU159" s="1" t="s">
        <v>790</v>
      </c>
      <c r="AV159">
        <v>1245</v>
      </c>
    </row>
    <row r="160" spans="1:48" ht="30" customHeight="1">
      <c r="A160" s="75" t="s">
        <v>791</v>
      </c>
      <c r="B160" s="75" t="s">
        <v>792</v>
      </c>
      <c r="C160" s="75" t="s">
        <v>16</v>
      </c>
      <c r="D160" s="76">
        <v>5</v>
      </c>
      <c r="E160" s="77"/>
      <c r="F160" s="77"/>
      <c r="G160" s="77"/>
      <c r="H160" s="77"/>
      <c r="I160" s="58"/>
      <c r="J160" s="58"/>
      <c r="K160" s="58"/>
      <c r="L160" s="58"/>
      <c r="M160" s="64"/>
      <c r="N160" s="1" t="s">
        <v>793</v>
      </c>
      <c r="O160" s="1" t="s">
        <v>117</v>
      </c>
      <c r="P160" s="1" t="s">
        <v>117</v>
      </c>
      <c r="Q160" s="1" t="s">
        <v>420</v>
      </c>
      <c r="R160" s="1" t="s">
        <v>485</v>
      </c>
      <c r="S160" s="1" t="s">
        <v>373</v>
      </c>
      <c r="T160" s="1" t="s">
        <v>373</v>
      </c>
      <c r="X160">
        <v>1</v>
      </c>
      <c r="AR160" s="1" t="s">
        <v>117</v>
      </c>
      <c r="AS160" s="1" t="s">
        <v>117</v>
      </c>
      <c r="AU160" s="1" t="s">
        <v>794</v>
      </c>
      <c r="AV160">
        <v>1246</v>
      </c>
    </row>
    <row r="161" spans="1:48" ht="30" customHeight="1">
      <c r="A161" s="75" t="s">
        <v>494</v>
      </c>
      <c r="B161" s="75" t="s">
        <v>491</v>
      </c>
      <c r="C161" s="75" t="s">
        <v>16</v>
      </c>
      <c r="D161" s="76">
        <v>2</v>
      </c>
      <c r="E161" s="77"/>
      <c r="F161" s="77"/>
      <c r="G161" s="77"/>
      <c r="H161" s="77"/>
      <c r="I161" s="58"/>
      <c r="J161" s="58"/>
      <c r="K161" s="58"/>
      <c r="L161" s="58"/>
      <c r="M161" s="64"/>
      <c r="N161" s="1" t="s">
        <v>495</v>
      </c>
      <c r="O161" s="1" t="s">
        <v>117</v>
      </c>
      <c r="P161" s="1" t="s">
        <v>117</v>
      </c>
      <c r="Q161" s="1" t="s">
        <v>420</v>
      </c>
      <c r="R161" s="1" t="s">
        <v>485</v>
      </c>
      <c r="S161" s="1" t="s">
        <v>373</v>
      </c>
      <c r="T161" s="1" t="s">
        <v>373</v>
      </c>
      <c r="X161">
        <v>1</v>
      </c>
      <c r="AR161" s="1" t="s">
        <v>117</v>
      </c>
      <c r="AS161" s="1" t="s">
        <v>117</v>
      </c>
      <c r="AU161" s="1" t="s">
        <v>795</v>
      </c>
      <c r="AV161">
        <v>1247</v>
      </c>
    </row>
    <row r="162" spans="1:48" ht="30" customHeight="1">
      <c r="A162" s="75" t="s">
        <v>497</v>
      </c>
      <c r="B162" s="75" t="s">
        <v>117</v>
      </c>
      <c r="C162" s="75" t="s">
        <v>16</v>
      </c>
      <c r="D162" s="76">
        <v>28</v>
      </c>
      <c r="E162" s="77"/>
      <c r="F162" s="77"/>
      <c r="G162" s="77"/>
      <c r="H162" s="77"/>
      <c r="I162" s="58"/>
      <c r="J162" s="58"/>
      <c r="K162" s="58"/>
      <c r="L162" s="58"/>
      <c r="M162" s="64"/>
      <c r="N162" s="1" t="s">
        <v>498</v>
      </c>
      <c r="O162" s="1" t="s">
        <v>117</v>
      </c>
      <c r="P162" s="1" t="s">
        <v>117</v>
      </c>
      <c r="Q162" s="1" t="s">
        <v>420</v>
      </c>
      <c r="R162" s="1" t="s">
        <v>485</v>
      </c>
      <c r="S162" s="1" t="s">
        <v>373</v>
      </c>
      <c r="T162" s="1" t="s">
        <v>373</v>
      </c>
      <c r="X162">
        <v>1</v>
      </c>
      <c r="AR162" s="1" t="s">
        <v>117</v>
      </c>
      <c r="AS162" s="1" t="s">
        <v>117</v>
      </c>
      <c r="AU162" s="1" t="s">
        <v>796</v>
      </c>
      <c r="AV162">
        <v>1251</v>
      </c>
    </row>
    <row r="163" spans="1:48" ht="30" customHeight="1">
      <c r="A163" s="75" t="s">
        <v>500</v>
      </c>
      <c r="B163" s="75" t="s">
        <v>501</v>
      </c>
      <c r="C163" s="75" t="s">
        <v>16</v>
      </c>
      <c r="D163" s="76">
        <v>23</v>
      </c>
      <c r="E163" s="77"/>
      <c r="F163" s="77"/>
      <c r="G163" s="77"/>
      <c r="H163" s="77"/>
      <c r="I163" s="58"/>
      <c r="J163" s="58"/>
      <c r="K163" s="58"/>
      <c r="L163" s="58"/>
      <c r="M163" s="64"/>
      <c r="N163" s="1" t="s">
        <v>502</v>
      </c>
      <c r="O163" s="1" t="s">
        <v>117</v>
      </c>
      <c r="P163" s="1" t="s">
        <v>117</v>
      </c>
      <c r="Q163" s="1" t="s">
        <v>420</v>
      </c>
      <c r="R163" s="1" t="s">
        <v>485</v>
      </c>
      <c r="S163" s="1" t="s">
        <v>373</v>
      </c>
      <c r="T163" s="1" t="s">
        <v>373</v>
      </c>
      <c r="X163">
        <v>1</v>
      </c>
      <c r="AR163" s="1" t="s">
        <v>117</v>
      </c>
      <c r="AS163" s="1" t="s">
        <v>117</v>
      </c>
      <c r="AU163" s="1" t="s">
        <v>797</v>
      </c>
      <c r="AV163">
        <v>1252</v>
      </c>
    </row>
    <row r="164" spans="1:48" ht="30" customHeight="1">
      <c r="A164" s="75" t="s">
        <v>798</v>
      </c>
      <c r="B164" s="75" t="s">
        <v>117</v>
      </c>
      <c r="C164" s="75" t="s">
        <v>16</v>
      </c>
      <c r="D164" s="76">
        <v>28</v>
      </c>
      <c r="E164" s="77"/>
      <c r="F164" s="77"/>
      <c r="G164" s="77"/>
      <c r="H164" s="77"/>
      <c r="I164" s="58"/>
      <c r="J164" s="58"/>
      <c r="K164" s="58"/>
      <c r="L164" s="58"/>
      <c r="M164" s="64"/>
      <c r="N164" s="1" t="s">
        <v>505</v>
      </c>
      <c r="O164" s="1" t="s">
        <v>117</v>
      </c>
      <c r="P164" s="1" t="s">
        <v>117</v>
      </c>
      <c r="Q164" s="1" t="s">
        <v>420</v>
      </c>
      <c r="R164" s="1" t="s">
        <v>485</v>
      </c>
      <c r="S164" s="1" t="s">
        <v>373</v>
      </c>
      <c r="T164" s="1" t="s">
        <v>373</v>
      </c>
      <c r="X164">
        <v>1</v>
      </c>
      <c r="AR164" s="1" t="s">
        <v>117</v>
      </c>
      <c r="AS164" s="1" t="s">
        <v>117</v>
      </c>
      <c r="AU164" s="1" t="s">
        <v>799</v>
      </c>
      <c r="AV164">
        <v>1253</v>
      </c>
    </row>
    <row r="165" spans="1:48" ht="30" customHeight="1">
      <c r="A165" s="75" t="s">
        <v>507</v>
      </c>
      <c r="B165" s="75" t="s">
        <v>117</v>
      </c>
      <c r="C165" s="75" t="s">
        <v>16</v>
      </c>
      <c r="D165" s="76">
        <v>28</v>
      </c>
      <c r="E165" s="77"/>
      <c r="F165" s="77"/>
      <c r="G165" s="77"/>
      <c r="H165" s="77"/>
      <c r="I165" s="58"/>
      <c r="J165" s="58"/>
      <c r="K165" s="58"/>
      <c r="L165" s="58"/>
      <c r="M165" s="64"/>
      <c r="N165" s="1" t="s">
        <v>508</v>
      </c>
      <c r="O165" s="1" t="s">
        <v>117</v>
      </c>
      <c r="P165" s="1" t="s">
        <v>117</v>
      </c>
      <c r="Q165" s="1" t="s">
        <v>420</v>
      </c>
      <c r="R165" s="1" t="s">
        <v>485</v>
      </c>
      <c r="S165" s="1" t="s">
        <v>373</v>
      </c>
      <c r="T165" s="1" t="s">
        <v>373</v>
      </c>
      <c r="X165">
        <v>1</v>
      </c>
      <c r="AR165" s="1" t="s">
        <v>117</v>
      </c>
      <c r="AS165" s="1" t="s">
        <v>117</v>
      </c>
      <c r="AU165" s="1" t="s">
        <v>800</v>
      </c>
      <c r="AV165">
        <v>1254</v>
      </c>
    </row>
    <row r="166" spans="1:48" ht="30" customHeight="1">
      <c r="A166" s="75" t="s">
        <v>7</v>
      </c>
      <c r="B166" s="75" t="s">
        <v>117</v>
      </c>
      <c r="C166" s="75" t="s">
        <v>16</v>
      </c>
      <c r="D166" s="76">
        <v>28</v>
      </c>
      <c r="E166" s="77"/>
      <c r="F166" s="77"/>
      <c r="G166" s="77"/>
      <c r="H166" s="77"/>
      <c r="I166" s="58"/>
      <c r="J166" s="58"/>
      <c r="K166" s="58"/>
      <c r="L166" s="58"/>
      <c r="M166" s="64"/>
      <c r="N166" s="1" t="s">
        <v>510</v>
      </c>
      <c r="O166" s="1" t="s">
        <v>117</v>
      </c>
      <c r="P166" s="1" t="s">
        <v>117</v>
      </c>
      <c r="Q166" s="1" t="s">
        <v>420</v>
      </c>
      <c r="R166" s="1" t="s">
        <v>485</v>
      </c>
      <c r="S166" s="1" t="s">
        <v>373</v>
      </c>
      <c r="T166" s="1" t="s">
        <v>373</v>
      </c>
      <c r="X166">
        <v>1</v>
      </c>
      <c r="AR166" s="1" t="s">
        <v>117</v>
      </c>
      <c r="AS166" s="1" t="s">
        <v>117</v>
      </c>
      <c r="AU166" s="1" t="s">
        <v>801</v>
      </c>
      <c r="AV166">
        <v>1256</v>
      </c>
    </row>
    <row r="167" spans="1:48" ht="30" customHeight="1">
      <c r="A167" s="75" t="s">
        <v>512</v>
      </c>
      <c r="B167" s="75" t="s">
        <v>117</v>
      </c>
      <c r="C167" s="75" t="s">
        <v>16</v>
      </c>
      <c r="D167" s="76">
        <v>2</v>
      </c>
      <c r="E167" s="77"/>
      <c r="F167" s="77"/>
      <c r="G167" s="77"/>
      <c r="H167" s="77"/>
      <c r="I167" s="58"/>
      <c r="J167" s="58"/>
      <c r="K167" s="58"/>
      <c r="L167" s="58"/>
      <c r="M167" s="64"/>
      <c r="N167" s="1" t="s">
        <v>513</v>
      </c>
      <c r="O167" s="1" t="s">
        <v>117</v>
      </c>
      <c r="P167" s="1" t="s">
        <v>117</v>
      </c>
      <c r="Q167" s="1" t="s">
        <v>420</v>
      </c>
      <c r="R167" s="1" t="s">
        <v>485</v>
      </c>
      <c r="S167" s="1" t="s">
        <v>373</v>
      </c>
      <c r="T167" s="1" t="s">
        <v>373</v>
      </c>
      <c r="X167">
        <v>1</v>
      </c>
      <c r="AR167" s="1" t="s">
        <v>117</v>
      </c>
      <c r="AS167" s="1" t="s">
        <v>117</v>
      </c>
      <c r="AU167" s="1" t="s">
        <v>802</v>
      </c>
      <c r="AV167">
        <v>1257</v>
      </c>
    </row>
    <row r="168" spans="1:48" ht="30" customHeight="1">
      <c r="A168" s="75" t="s">
        <v>515</v>
      </c>
      <c r="B168" s="75" t="s">
        <v>117</v>
      </c>
      <c r="C168" s="75" t="s">
        <v>16</v>
      </c>
      <c r="D168" s="76">
        <v>21</v>
      </c>
      <c r="E168" s="77"/>
      <c r="F168" s="77"/>
      <c r="G168" s="77"/>
      <c r="H168" s="77"/>
      <c r="I168" s="58"/>
      <c r="J168" s="58"/>
      <c r="K168" s="58"/>
      <c r="L168" s="58"/>
      <c r="M168" s="64"/>
      <c r="N168" s="1" t="s">
        <v>516</v>
      </c>
      <c r="O168" s="1" t="s">
        <v>117</v>
      </c>
      <c r="P168" s="1" t="s">
        <v>117</v>
      </c>
      <c r="Q168" s="1" t="s">
        <v>420</v>
      </c>
      <c r="R168" s="1" t="s">
        <v>485</v>
      </c>
      <c r="S168" s="1" t="s">
        <v>373</v>
      </c>
      <c r="T168" s="1" t="s">
        <v>373</v>
      </c>
      <c r="X168">
        <v>1</v>
      </c>
      <c r="AR168" s="1" t="s">
        <v>117</v>
      </c>
      <c r="AS168" s="1" t="s">
        <v>117</v>
      </c>
      <c r="AU168" s="1" t="s">
        <v>803</v>
      </c>
      <c r="AV168">
        <v>1258</v>
      </c>
    </row>
    <row r="169" spans="1:48" ht="30" customHeight="1">
      <c r="A169" s="75" t="s">
        <v>804</v>
      </c>
      <c r="B169" s="75" t="s">
        <v>805</v>
      </c>
      <c r="C169" s="75" t="s">
        <v>16</v>
      </c>
      <c r="D169" s="76">
        <v>1</v>
      </c>
      <c r="E169" s="77"/>
      <c r="F169" s="77"/>
      <c r="G169" s="77"/>
      <c r="H169" s="77"/>
      <c r="I169" s="58"/>
      <c r="J169" s="58"/>
      <c r="K169" s="58"/>
      <c r="L169" s="58"/>
      <c r="M169" s="64"/>
      <c r="N169" s="1" t="s">
        <v>806</v>
      </c>
      <c r="O169" s="1" t="s">
        <v>117</v>
      </c>
      <c r="P169" s="1" t="s">
        <v>117</v>
      </c>
      <c r="Q169" s="1" t="s">
        <v>420</v>
      </c>
      <c r="R169" s="1" t="s">
        <v>485</v>
      </c>
      <c r="S169" s="1" t="s">
        <v>373</v>
      </c>
      <c r="T169" s="1" t="s">
        <v>373</v>
      </c>
      <c r="X169">
        <v>1</v>
      </c>
      <c r="AR169" s="1" t="s">
        <v>117</v>
      </c>
      <c r="AS169" s="1" t="s">
        <v>117</v>
      </c>
      <c r="AU169" s="1" t="s">
        <v>807</v>
      </c>
      <c r="AV169">
        <v>1259</v>
      </c>
    </row>
    <row r="170" spans="1:48" ht="30" customHeight="1">
      <c r="A170" s="75" t="s">
        <v>808</v>
      </c>
      <c r="B170" s="75" t="s">
        <v>117</v>
      </c>
      <c r="C170" s="75" t="s">
        <v>16</v>
      </c>
      <c r="D170" s="76">
        <v>1</v>
      </c>
      <c r="E170" s="77"/>
      <c r="F170" s="77"/>
      <c r="G170" s="77"/>
      <c r="H170" s="77"/>
      <c r="I170" s="58"/>
      <c r="J170" s="58"/>
      <c r="K170" s="58"/>
      <c r="L170" s="58"/>
      <c r="M170" s="64"/>
      <c r="N170" s="1" t="s">
        <v>809</v>
      </c>
      <c r="O170" s="1" t="s">
        <v>117</v>
      </c>
      <c r="P170" s="1" t="s">
        <v>117</v>
      </c>
      <c r="Q170" s="1" t="s">
        <v>420</v>
      </c>
      <c r="R170" s="1" t="s">
        <v>485</v>
      </c>
      <c r="S170" s="1" t="s">
        <v>373</v>
      </c>
      <c r="T170" s="1" t="s">
        <v>373</v>
      </c>
      <c r="X170">
        <v>1</v>
      </c>
      <c r="AR170" s="1" t="s">
        <v>117</v>
      </c>
      <c r="AS170" s="1" t="s">
        <v>117</v>
      </c>
      <c r="AU170" s="1" t="s">
        <v>810</v>
      </c>
      <c r="AV170">
        <v>1260</v>
      </c>
    </row>
    <row r="171" spans="1:48" ht="30" customHeight="1">
      <c r="A171" s="75" t="s">
        <v>518</v>
      </c>
      <c r="B171" s="75" t="s">
        <v>117</v>
      </c>
      <c r="C171" s="75" t="s">
        <v>16</v>
      </c>
      <c r="D171" s="76">
        <v>2</v>
      </c>
      <c r="E171" s="77"/>
      <c r="F171" s="77"/>
      <c r="G171" s="77"/>
      <c r="H171" s="77"/>
      <c r="I171" s="58"/>
      <c r="J171" s="58"/>
      <c r="K171" s="58"/>
      <c r="L171" s="58"/>
      <c r="M171" s="64"/>
      <c r="N171" s="1" t="s">
        <v>519</v>
      </c>
      <c r="O171" s="1" t="s">
        <v>117</v>
      </c>
      <c r="P171" s="1" t="s">
        <v>117</v>
      </c>
      <c r="Q171" s="1" t="s">
        <v>420</v>
      </c>
      <c r="R171" s="1" t="s">
        <v>485</v>
      </c>
      <c r="S171" s="1" t="s">
        <v>373</v>
      </c>
      <c r="T171" s="1" t="s">
        <v>373</v>
      </c>
      <c r="X171">
        <v>1</v>
      </c>
      <c r="AR171" s="1" t="s">
        <v>117</v>
      </c>
      <c r="AS171" s="1" t="s">
        <v>117</v>
      </c>
      <c r="AU171" s="1" t="s">
        <v>811</v>
      </c>
      <c r="AV171">
        <v>1261</v>
      </c>
    </row>
    <row r="172" spans="1:48" ht="30" customHeight="1">
      <c r="A172" s="75" t="s">
        <v>521</v>
      </c>
      <c r="B172" s="75" t="s">
        <v>117</v>
      </c>
      <c r="C172" s="75" t="s">
        <v>8</v>
      </c>
      <c r="D172" s="76">
        <v>56</v>
      </c>
      <c r="E172" s="77"/>
      <c r="F172" s="77"/>
      <c r="G172" s="77"/>
      <c r="H172" s="77"/>
      <c r="I172" s="58"/>
      <c r="J172" s="58"/>
      <c r="K172" s="58"/>
      <c r="L172" s="58"/>
      <c r="M172" s="64"/>
      <c r="N172" s="1" t="s">
        <v>522</v>
      </c>
      <c r="O172" s="1" t="s">
        <v>117</v>
      </c>
      <c r="P172" s="1" t="s">
        <v>117</v>
      </c>
      <c r="Q172" s="1" t="s">
        <v>420</v>
      </c>
      <c r="R172" s="1" t="s">
        <v>485</v>
      </c>
      <c r="S172" s="1" t="s">
        <v>373</v>
      </c>
      <c r="T172" s="1" t="s">
        <v>373</v>
      </c>
      <c r="X172">
        <v>1</v>
      </c>
      <c r="AR172" s="1" t="s">
        <v>117</v>
      </c>
      <c r="AS172" s="1" t="s">
        <v>117</v>
      </c>
      <c r="AU172" s="1" t="s">
        <v>812</v>
      </c>
      <c r="AV172">
        <v>1263</v>
      </c>
    </row>
    <row r="173" spans="1:48" ht="30" customHeight="1">
      <c r="A173" s="76"/>
      <c r="B173" s="76"/>
      <c r="C173" s="76"/>
      <c r="D173" s="76"/>
      <c r="E173" s="77"/>
      <c r="F173" s="77"/>
      <c r="G173" s="77"/>
      <c r="H173" s="77"/>
      <c r="I173" s="58"/>
      <c r="J173" s="58"/>
      <c r="K173" s="58"/>
      <c r="L173" s="58"/>
      <c r="M173" s="57"/>
      <c r="Q173" s="1" t="s">
        <v>420</v>
      </c>
    </row>
    <row r="174" spans="1:48" ht="30" customHeight="1">
      <c r="A174" s="76"/>
      <c r="B174" s="76"/>
      <c r="C174" s="76"/>
      <c r="D174" s="76"/>
      <c r="E174" s="77"/>
      <c r="F174" s="77"/>
      <c r="G174" s="77"/>
      <c r="H174" s="77"/>
      <c r="I174" s="58"/>
      <c r="J174" s="58"/>
      <c r="K174" s="58"/>
      <c r="L174" s="58"/>
      <c r="M174" s="57"/>
      <c r="Q174" s="1" t="s">
        <v>420</v>
      </c>
    </row>
    <row r="175" spans="1:48" ht="30" customHeight="1">
      <c r="A175" s="76"/>
      <c r="B175" s="76"/>
      <c r="C175" s="76"/>
      <c r="D175" s="76"/>
      <c r="E175" s="77"/>
      <c r="F175" s="77"/>
      <c r="G175" s="77"/>
      <c r="H175" s="77"/>
      <c r="I175" s="58"/>
      <c r="J175" s="58"/>
      <c r="K175" s="58"/>
      <c r="L175" s="58"/>
      <c r="M175" s="57"/>
      <c r="Q175" s="1" t="s">
        <v>420</v>
      </c>
    </row>
    <row r="176" spans="1:48" ht="30" customHeight="1">
      <c r="A176" s="76"/>
      <c r="B176" s="76"/>
      <c r="C176" s="76"/>
      <c r="D176" s="76"/>
      <c r="E176" s="77"/>
      <c r="F176" s="77"/>
      <c r="G176" s="77"/>
      <c r="H176" s="77"/>
      <c r="I176" s="58"/>
      <c r="J176" s="58"/>
      <c r="K176" s="58"/>
      <c r="L176" s="58"/>
      <c r="M176" s="57"/>
      <c r="Q176" s="1" t="s">
        <v>420</v>
      </c>
    </row>
    <row r="177" spans="1:17" ht="30" customHeight="1">
      <c r="A177" s="76"/>
      <c r="B177" s="76"/>
      <c r="C177" s="76"/>
      <c r="D177" s="76"/>
      <c r="E177" s="77"/>
      <c r="F177" s="77"/>
      <c r="G177" s="77"/>
      <c r="H177" s="77"/>
      <c r="I177" s="58"/>
      <c r="J177" s="58"/>
      <c r="K177" s="58"/>
      <c r="L177" s="58"/>
      <c r="M177" s="57"/>
      <c r="Q177" s="1" t="s">
        <v>420</v>
      </c>
    </row>
    <row r="178" spans="1:17" ht="30" customHeight="1">
      <c r="A178" s="57"/>
      <c r="B178" s="57"/>
      <c r="C178" s="57"/>
      <c r="D178" s="57"/>
      <c r="E178" s="58"/>
      <c r="F178" s="58"/>
      <c r="G178" s="58"/>
      <c r="H178" s="58"/>
      <c r="I178" s="58"/>
      <c r="J178" s="58"/>
      <c r="K178" s="58"/>
      <c r="L178" s="58"/>
      <c r="M178" s="57"/>
      <c r="Q178" s="1" t="s">
        <v>420</v>
      </c>
    </row>
    <row r="179" spans="1:17" ht="30" customHeight="1">
      <c r="A179" s="57"/>
      <c r="B179" s="57"/>
      <c r="C179" s="57"/>
      <c r="D179" s="57"/>
      <c r="E179" s="58"/>
      <c r="F179" s="58"/>
      <c r="G179" s="58"/>
      <c r="H179" s="58"/>
      <c r="I179" s="58"/>
      <c r="J179" s="58"/>
      <c r="K179" s="58"/>
      <c r="L179" s="58"/>
      <c r="M179" s="57"/>
      <c r="Q179" s="1" t="s">
        <v>420</v>
      </c>
    </row>
    <row r="180" spans="1:17" ht="30" customHeight="1">
      <c r="A180" s="57"/>
      <c r="B180" s="57"/>
      <c r="C180" s="57"/>
      <c r="D180" s="57"/>
      <c r="E180" s="58"/>
      <c r="F180" s="58"/>
      <c r="G180" s="58"/>
      <c r="H180" s="58"/>
      <c r="I180" s="58"/>
      <c r="J180" s="58"/>
      <c r="K180" s="58"/>
      <c r="L180" s="58"/>
      <c r="M180" s="57"/>
      <c r="Q180" s="1" t="s">
        <v>420</v>
      </c>
    </row>
    <row r="181" spans="1:17" ht="30" customHeight="1">
      <c r="A181" s="57"/>
      <c r="B181" s="57"/>
      <c r="C181" s="57"/>
      <c r="D181" s="57"/>
      <c r="E181" s="58"/>
      <c r="F181" s="58"/>
      <c r="G181" s="58"/>
      <c r="H181" s="58"/>
      <c r="I181" s="58"/>
      <c r="J181" s="58"/>
      <c r="K181" s="58"/>
      <c r="L181" s="58"/>
      <c r="M181" s="57"/>
      <c r="Q181" s="1" t="s">
        <v>420</v>
      </c>
    </row>
    <row r="182" spans="1:17" ht="30" customHeight="1">
      <c r="A182" s="57"/>
      <c r="B182" s="57"/>
      <c r="C182" s="57"/>
      <c r="D182" s="57"/>
      <c r="E182" s="58"/>
      <c r="F182" s="58"/>
      <c r="G182" s="58"/>
      <c r="H182" s="58"/>
      <c r="I182" s="58"/>
      <c r="J182" s="58"/>
      <c r="K182" s="58"/>
      <c r="L182" s="58"/>
      <c r="M182" s="57"/>
      <c r="Q182" s="1" t="s">
        <v>420</v>
      </c>
    </row>
    <row r="183" spans="1:17" ht="30" customHeight="1">
      <c r="A183" s="57"/>
      <c r="B183" s="57"/>
      <c r="C183" s="57"/>
      <c r="D183" s="57"/>
      <c r="E183" s="58"/>
      <c r="F183" s="58"/>
      <c r="G183" s="58"/>
      <c r="H183" s="58"/>
      <c r="I183" s="58"/>
      <c r="J183" s="58"/>
      <c r="K183" s="58"/>
      <c r="L183" s="58"/>
      <c r="M183" s="57"/>
      <c r="Q183" s="1" t="s">
        <v>420</v>
      </c>
    </row>
    <row r="184" spans="1:17" ht="30" customHeight="1">
      <c r="A184" s="57"/>
      <c r="B184" s="57"/>
      <c r="C184" s="57"/>
      <c r="D184" s="57"/>
      <c r="E184" s="58"/>
      <c r="F184" s="58"/>
      <c r="G184" s="58"/>
      <c r="H184" s="58"/>
      <c r="I184" s="58"/>
      <c r="J184" s="58"/>
      <c r="K184" s="58"/>
      <c r="L184" s="58"/>
      <c r="M184" s="57"/>
      <c r="Q184" s="1" t="s">
        <v>420</v>
      </c>
    </row>
    <row r="185" spans="1:17" ht="30" customHeight="1">
      <c r="A185" s="57"/>
      <c r="B185" s="57"/>
      <c r="C185" s="57"/>
      <c r="D185" s="57"/>
      <c r="E185" s="58"/>
      <c r="F185" s="58"/>
      <c r="G185" s="58"/>
      <c r="H185" s="58"/>
      <c r="I185" s="58"/>
      <c r="J185" s="58"/>
      <c r="K185" s="58"/>
      <c r="L185" s="58"/>
      <c r="M185" s="57"/>
      <c r="Q185" s="1" t="s">
        <v>420</v>
      </c>
    </row>
    <row r="186" spans="1:17" ht="30" customHeight="1">
      <c r="A186" s="57"/>
      <c r="B186" s="57"/>
      <c r="C186" s="57"/>
      <c r="D186" s="57"/>
      <c r="E186" s="58"/>
      <c r="F186" s="58"/>
      <c r="G186" s="58"/>
      <c r="H186" s="58"/>
      <c r="I186" s="58"/>
      <c r="J186" s="58"/>
      <c r="K186" s="58"/>
      <c r="L186" s="58"/>
      <c r="M186" s="57"/>
      <c r="Q186" s="1" t="s">
        <v>420</v>
      </c>
    </row>
    <row r="187" spans="1:17" ht="30" customHeight="1">
      <c r="A187" s="57"/>
      <c r="B187" s="57"/>
      <c r="C187" s="57"/>
      <c r="D187" s="57"/>
      <c r="E187" s="58"/>
      <c r="F187" s="58"/>
      <c r="G187" s="58"/>
      <c r="H187" s="58"/>
      <c r="I187" s="58"/>
      <c r="J187" s="58"/>
      <c r="K187" s="58"/>
      <c r="L187" s="58"/>
      <c r="M187" s="57"/>
      <c r="Q187" s="1" t="s">
        <v>420</v>
      </c>
    </row>
    <row r="188" spans="1:17" ht="30" customHeight="1">
      <c r="A188" s="57"/>
      <c r="B188" s="57"/>
      <c r="C188" s="57"/>
      <c r="D188" s="57"/>
      <c r="E188" s="58"/>
      <c r="F188" s="58"/>
      <c r="G188" s="58"/>
      <c r="H188" s="58"/>
      <c r="I188" s="58"/>
      <c r="J188" s="58"/>
      <c r="K188" s="58"/>
      <c r="L188" s="58"/>
      <c r="M188" s="57"/>
      <c r="Q188" s="1" t="s">
        <v>420</v>
      </c>
    </row>
    <row r="189" spans="1:17" ht="30" customHeight="1">
      <c r="A189" s="57"/>
      <c r="B189" s="57"/>
      <c r="C189" s="57"/>
      <c r="D189" s="57"/>
      <c r="E189" s="58"/>
      <c r="F189" s="58"/>
      <c r="G189" s="58"/>
      <c r="H189" s="58"/>
      <c r="I189" s="58"/>
      <c r="J189" s="58"/>
      <c r="K189" s="58"/>
      <c r="L189" s="58"/>
      <c r="M189" s="57"/>
      <c r="Q189" s="1" t="s">
        <v>420</v>
      </c>
    </row>
    <row r="190" spans="1:17" ht="30" customHeight="1">
      <c r="A190" s="57"/>
      <c r="B190" s="57"/>
      <c r="C190" s="57"/>
      <c r="D190" s="57"/>
      <c r="E190" s="58"/>
      <c r="F190" s="58"/>
      <c r="G190" s="58"/>
      <c r="H190" s="58"/>
      <c r="I190" s="58"/>
      <c r="J190" s="58"/>
      <c r="K190" s="58"/>
      <c r="L190" s="58"/>
      <c r="M190" s="57"/>
      <c r="Q190" s="1" t="s">
        <v>420</v>
      </c>
    </row>
    <row r="191" spans="1:17" ht="30" customHeight="1">
      <c r="A191" s="57"/>
      <c r="B191" s="57"/>
      <c r="C191" s="57"/>
      <c r="D191" s="57"/>
      <c r="E191" s="58"/>
      <c r="F191" s="58"/>
      <c r="G191" s="58"/>
      <c r="H191" s="58"/>
      <c r="I191" s="58"/>
      <c r="J191" s="58"/>
      <c r="K191" s="58"/>
      <c r="L191" s="58"/>
      <c r="M191" s="57"/>
      <c r="Q191" s="1" t="s">
        <v>420</v>
      </c>
    </row>
    <row r="192" spans="1:17" ht="30" customHeight="1">
      <c r="A192" s="57"/>
      <c r="B192" s="57"/>
      <c r="C192" s="57"/>
      <c r="D192" s="57"/>
      <c r="E192" s="58"/>
      <c r="F192" s="58"/>
      <c r="G192" s="58"/>
      <c r="H192" s="58"/>
      <c r="I192" s="58"/>
      <c r="J192" s="58"/>
      <c r="K192" s="58"/>
      <c r="L192" s="58"/>
      <c r="M192" s="57"/>
      <c r="Q192" s="1" t="s">
        <v>420</v>
      </c>
    </row>
    <row r="193" spans="1:48" ht="30" customHeight="1">
      <c r="A193" s="57"/>
      <c r="B193" s="57"/>
      <c r="C193" s="57"/>
      <c r="D193" s="57"/>
      <c r="E193" s="58"/>
      <c r="F193" s="58"/>
      <c r="G193" s="58"/>
      <c r="H193" s="58"/>
      <c r="I193" s="58"/>
      <c r="J193" s="58"/>
      <c r="K193" s="58"/>
      <c r="L193" s="58"/>
      <c r="M193" s="57"/>
      <c r="Q193" s="1" t="s">
        <v>420</v>
      </c>
    </row>
    <row r="194" spans="1:48" ht="30" customHeight="1">
      <c r="A194" s="57"/>
      <c r="B194" s="57"/>
      <c r="C194" s="57"/>
      <c r="D194" s="57"/>
      <c r="E194" s="58"/>
      <c r="F194" s="58"/>
      <c r="G194" s="58"/>
      <c r="H194" s="58"/>
      <c r="I194" s="58"/>
      <c r="J194" s="58"/>
      <c r="K194" s="58"/>
      <c r="L194" s="58"/>
      <c r="M194" s="57"/>
      <c r="Q194" s="1" t="s">
        <v>420</v>
      </c>
    </row>
    <row r="195" spans="1:48" ht="30" customHeight="1">
      <c r="A195" s="57"/>
      <c r="B195" s="57"/>
      <c r="C195" s="57"/>
      <c r="D195" s="57"/>
      <c r="E195" s="58"/>
      <c r="F195" s="58"/>
      <c r="G195" s="58"/>
      <c r="H195" s="58"/>
      <c r="I195" s="58"/>
      <c r="J195" s="58"/>
      <c r="K195" s="58"/>
      <c r="L195" s="58"/>
      <c r="M195" s="57"/>
      <c r="Q195" s="1" t="s">
        <v>420</v>
      </c>
    </row>
    <row r="196" spans="1:48" ht="30" customHeight="1">
      <c r="A196" s="65" t="s">
        <v>449</v>
      </c>
      <c r="B196" s="53"/>
      <c r="C196" s="53"/>
      <c r="D196" s="53"/>
      <c r="E196" s="54"/>
      <c r="F196" s="54"/>
      <c r="G196" s="54"/>
      <c r="H196" s="54"/>
      <c r="I196" s="54"/>
      <c r="J196" s="54"/>
      <c r="K196" s="54"/>
      <c r="L196" s="54"/>
      <c r="M196" s="53"/>
      <c r="N196" t="s">
        <v>524</v>
      </c>
    </row>
    <row r="197" spans="1:48" ht="30" customHeight="1">
      <c r="A197" s="64" t="s">
        <v>421</v>
      </c>
      <c r="B197" s="64" t="s">
        <v>117</v>
      </c>
      <c r="C197" s="57"/>
      <c r="D197" s="57"/>
      <c r="E197" s="58"/>
      <c r="F197" s="58"/>
      <c r="G197" s="58"/>
      <c r="H197" s="58"/>
      <c r="I197" s="58"/>
      <c r="J197" s="58"/>
      <c r="K197" s="58"/>
      <c r="L197" s="58"/>
      <c r="M197" s="57"/>
      <c r="Q197" s="1" t="s">
        <v>422</v>
      </c>
    </row>
    <row r="198" spans="1:48" ht="30" customHeight="1">
      <c r="A198" s="64" t="s">
        <v>525</v>
      </c>
      <c r="B198" s="64" t="s">
        <v>526</v>
      </c>
      <c r="C198" s="64" t="s">
        <v>33</v>
      </c>
      <c r="D198" s="57">
        <v>315</v>
      </c>
      <c r="E198" s="58"/>
      <c r="F198" s="58"/>
      <c r="G198" s="58"/>
      <c r="H198" s="58"/>
      <c r="I198" s="58"/>
      <c r="J198" s="58"/>
      <c r="K198" s="58"/>
      <c r="L198" s="58"/>
      <c r="M198" s="64"/>
      <c r="N198" s="1" t="s">
        <v>527</v>
      </c>
      <c r="O198" s="1" t="s">
        <v>117</v>
      </c>
      <c r="P198" s="1" t="s">
        <v>117</v>
      </c>
      <c r="Q198" s="1" t="s">
        <v>422</v>
      </c>
      <c r="R198" s="1" t="s">
        <v>485</v>
      </c>
      <c r="S198" s="1" t="s">
        <v>373</v>
      </c>
      <c r="T198" s="1" t="s">
        <v>373</v>
      </c>
      <c r="X198">
        <v>1</v>
      </c>
      <c r="AR198" s="1" t="s">
        <v>117</v>
      </c>
      <c r="AS198" s="1" t="s">
        <v>117</v>
      </c>
      <c r="AU198" s="1" t="s">
        <v>813</v>
      </c>
      <c r="AV198">
        <v>1265</v>
      </c>
    </row>
    <row r="199" spans="1:48" ht="30" customHeight="1">
      <c r="A199" s="64" t="s">
        <v>525</v>
      </c>
      <c r="B199" s="64" t="s">
        <v>529</v>
      </c>
      <c r="C199" s="64" t="s">
        <v>33</v>
      </c>
      <c r="D199" s="57">
        <v>78</v>
      </c>
      <c r="E199" s="58"/>
      <c r="F199" s="58"/>
      <c r="G199" s="58"/>
      <c r="H199" s="58"/>
      <c r="I199" s="58"/>
      <c r="J199" s="58"/>
      <c r="K199" s="58"/>
      <c r="L199" s="58"/>
      <c r="M199" s="64"/>
      <c r="N199" s="1" t="s">
        <v>530</v>
      </c>
      <c r="O199" s="1" t="s">
        <v>117</v>
      </c>
      <c r="P199" s="1" t="s">
        <v>117</v>
      </c>
      <c r="Q199" s="1" t="s">
        <v>422</v>
      </c>
      <c r="R199" s="1" t="s">
        <v>485</v>
      </c>
      <c r="S199" s="1" t="s">
        <v>373</v>
      </c>
      <c r="T199" s="1" t="s">
        <v>373</v>
      </c>
      <c r="X199">
        <v>1</v>
      </c>
      <c r="AR199" s="1" t="s">
        <v>117</v>
      </c>
      <c r="AS199" s="1" t="s">
        <v>117</v>
      </c>
      <c r="AU199" s="1" t="s">
        <v>814</v>
      </c>
      <c r="AV199">
        <v>1266</v>
      </c>
    </row>
    <row r="200" spans="1:48" ht="30" customHeight="1">
      <c r="A200" s="64" t="s">
        <v>532</v>
      </c>
      <c r="B200" s="64" t="s">
        <v>533</v>
      </c>
      <c r="C200" s="64" t="s">
        <v>33</v>
      </c>
      <c r="D200" s="57">
        <v>114</v>
      </c>
      <c r="E200" s="58"/>
      <c r="F200" s="58"/>
      <c r="G200" s="58"/>
      <c r="H200" s="58"/>
      <c r="I200" s="58"/>
      <c r="J200" s="58"/>
      <c r="K200" s="58"/>
      <c r="L200" s="58"/>
      <c r="M200" s="64"/>
      <c r="N200" s="1" t="s">
        <v>534</v>
      </c>
      <c r="O200" s="1" t="s">
        <v>117</v>
      </c>
      <c r="P200" s="1" t="s">
        <v>117</v>
      </c>
      <c r="Q200" s="1" t="s">
        <v>422</v>
      </c>
      <c r="R200" s="1" t="s">
        <v>485</v>
      </c>
      <c r="S200" s="1" t="s">
        <v>373</v>
      </c>
      <c r="T200" s="1" t="s">
        <v>373</v>
      </c>
      <c r="X200">
        <v>1</v>
      </c>
      <c r="AR200" s="1" t="s">
        <v>117</v>
      </c>
      <c r="AS200" s="1" t="s">
        <v>117</v>
      </c>
      <c r="AU200" s="1" t="s">
        <v>815</v>
      </c>
      <c r="AV200">
        <v>1267</v>
      </c>
    </row>
    <row r="201" spans="1:48" ht="30" customHeight="1">
      <c r="A201" s="64" t="s">
        <v>532</v>
      </c>
      <c r="B201" s="64" t="s">
        <v>536</v>
      </c>
      <c r="C201" s="64" t="s">
        <v>33</v>
      </c>
      <c r="D201" s="57">
        <v>19</v>
      </c>
      <c r="E201" s="58"/>
      <c r="F201" s="58"/>
      <c r="G201" s="58"/>
      <c r="H201" s="58"/>
      <c r="I201" s="58"/>
      <c r="J201" s="58"/>
      <c r="K201" s="58"/>
      <c r="L201" s="58"/>
      <c r="M201" s="64"/>
      <c r="N201" s="1" t="s">
        <v>537</v>
      </c>
      <c r="O201" s="1" t="s">
        <v>117</v>
      </c>
      <c r="P201" s="1" t="s">
        <v>117</v>
      </c>
      <c r="Q201" s="1" t="s">
        <v>422</v>
      </c>
      <c r="R201" s="1" t="s">
        <v>485</v>
      </c>
      <c r="S201" s="1" t="s">
        <v>373</v>
      </c>
      <c r="T201" s="1" t="s">
        <v>373</v>
      </c>
      <c r="X201">
        <v>1</v>
      </c>
      <c r="AR201" s="1" t="s">
        <v>117</v>
      </c>
      <c r="AS201" s="1" t="s">
        <v>117</v>
      </c>
      <c r="AU201" s="1" t="s">
        <v>816</v>
      </c>
      <c r="AV201">
        <v>1268</v>
      </c>
    </row>
    <row r="202" spans="1:48" ht="30" customHeight="1">
      <c r="A202" s="64" t="s">
        <v>539</v>
      </c>
      <c r="B202" s="64" t="s">
        <v>540</v>
      </c>
      <c r="C202" s="64" t="s">
        <v>33</v>
      </c>
      <c r="D202" s="57">
        <v>100</v>
      </c>
      <c r="E202" s="58"/>
      <c r="F202" s="58"/>
      <c r="G202" s="58"/>
      <c r="H202" s="58"/>
      <c r="I202" s="58"/>
      <c r="J202" s="58"/>
      <c r="K202" s="58"/>
      <c r="L202" s="58"/>
      <c r="M202" s="64"/>
      <c r="N202" s="1" t="s">
        <v>541</v>
      </c>
      <c r="O202" s="1" t="s">
        <v>117</v>
      </c>
      <c r="P202" s="1" t="s">
        <v>117</v>
      </c>
      <c r="Q202" s="1" t="s">
        <v>422</v>
      </c>
      <c r="R202" s="1" t="s">
        <v>485</v>
      </c>
      <c r="S202" s="1" t="s">
        <v>373</v>
      </c>
      <c r="T202" s="1" t="s">
        <v>373</v>
      </c>
      <c r="X202">
        <v>1</v>
      </c>
      <c r="AR202" s="1" t="s">
        <v>117</v>
      </c>
      <c r="AS202" s="1" t="s">
        <v>117</v>
      </c>
      <c r="AU202" s="1" t="s">
        <v>817</v>
      </c>
      <c r="AV202">
        <v>1269</v>
      </c>
    </row>
    <row r="203" spans="1:48" ht="30" customHeight="1">
      <c r="A203" s="64" t="s">
        <v>539</v>
      </c>
      <c r="B203" s="64" t="s">
        <v>543</v>
      </c>
      <c r="C203" s="64" t="s">
        <v>33</v>
      </c>
      <c r="D203" s="57">
        <v>59</v>
      </c>
      <c r="E203" s="58"/>
      <c r="F203" s="58"/>
      <c r="G203" s="58"/>
      <c r="H203" s="58"/>
      <c r="I203" s="58"/>
      <c r="J203" s="58"/>
      <c r="K203" s="58"/>
      <c r="L203" s="58"/>
      <c r="M203" s="64"/>
      <c r="N203" s="1" t="s">
        <v>544</v>
      </c>
      <c r="O203" s="1" t="s">
        <v>117</v>
      </c>
      <c r="P203" s="1" t="s">
        <v>117</v>
      </c>
      <c r="Q203" s="1" t="s">
        <v>422</v>
      </c>
      <c r="R203" s="1" t="s">
        <v>485</v>
      </c>
      <c r="S203" s="1" t="s">
        <v>373</v>
      </c>
      <c r="T203" s="1" t="s">
        <v>373</v>
      </c>
      <c r="X203">
        <v>1</v>
      </c>
      <c r="AR203" s="1" t="s">
        <v>117</v>
      </c>
      <c r="AS203" s="1" t="s">
        <v>117</v>
      </c>
      <c r="AU203" s="1" t="s">
        <v>818</v>
      </c>
      <c r="AV203">
        <v>1270</v>
      </c>
    </row>
    <row r="204" spans="1:48" ht="30" customHeight="1">
      <c r="A204" s="64" t="s">
        <v>539</v>
      </c>
      <c r="B204" s="64" t="s">
        <v>546</v>
      </c>
      <c r="C204" s="64" t="s">
        <v>33</v>
      </c>
      <c r="D204" s="57">
        <v>101</v>
      </c>
      <c r="E204" s="58"/>
      <c r="F204" s="58"/>
      <c r="G204" s="58"/>
      <c r="H204" s="58"/>
      <c r="I204" s="58"/>
      <c r="J204" s="58"/>
      <c r="K204" s="58"/>
      <c r="L204" s="58"/>
      <c r="M204" s="64"/>
      <c r="N204" s="1" t="s">
        <v>547</v>
      </c>
      <c r="O204" s="1" t="s">
        <v>117</v>
      </c>
      <c r="P204" s="1" t="s">
        <v>117</v>
      </c>
      <c r="Q204" s="1" t="s">
        <v>422</v>
      </c>
      <c r="R204" s="1" t="s">
        <v>485</v>
      </c>
      <c r="S204" s="1" t="s">
        <v>373</v>
      </c>
      <c r="T204" s="1" t="s">
        <v>373</v>
      </c>
      <c r="X204">
        <v>1</v>
      </c>
      <c r="AR204" s="1" t="s">
        <v>117</v>
      </c>
      <c r="AS204" s="1" t="s">
        <v>117</v>
      </c>
      <c r="AU204" s="1" t="s">
        <v>819</v>
      </c>
      <c r="AV204">
        <v>1271</v>
      </c>
    </row>
    <row r="205" spans="1:48" ht="30" customHeight="1">
      <c r="A205" s="64" t="s">
        <v>549</v>
      </c>
      <c r="B205" s="64" t="s">
        <v>550</v>
      </c>
      <c r="C205" s="64" t="s">
        <v>8</v>
      </c>
      <c r="D205" s="57">
        <v>18</v>
      </c>
      <c r="E205" s="58"/>
      <c r="F205" s="58"/>
      <c r="G205" s="58"/>
      <c r="H205" s="58"/>
      <c r="I205" s="58"/>
      <c r="J205" s="58"/>
      <c r="K205" s="58"/>
      <c r="L205" s="58"/>
      <c r="M205" s="64"/>
      <c r="N205" s="1" t="s">
        <v>551</v>
      </c>
      <c r="O205" s="1" t="s">
        <v>117</v>
      </c>
      <c r="P205" s="1" t="s">
        <v>117</v>
      </c>
      <c r="Q205" s="1" t="s">
        <v>422</v>
      </c>
      <c r="R205" s="1" t="s">
        <v>373</v>
      </c>
      <c r="S205" s="1" t="s">
        <v>373</v>
      </c>
      <c r="T205" s="1" t="s">
        <v>485</v>
      </c>
      <c r="X205">
        <v>1</v>
      </c>
      <c r="AR205" s="1" t="s">
        <v>117</v>
      </c>
      <c r="AS205" s="1" t="s">
        <v>117</v>
      </c>
      <c r="AU205" s="1" t="s">
        <v>820</v>
      </c>
      <c r="AV205">
        <v>1272</v>
      </c>
    </row>
    <row r="206" spans="1:48" ht="30" customHeight="1">
      <c r="A206" s="64" t="s">
        <v>549</v>
      </c>
      <c r="B206" s="64" t="s">
        <v>553</v>
      </c>
      <c r="C206" s="64" t="s">
        <v>8</v>
      </c>
      <c r="D206" s="57">
        <v>8</v>
      </c>
      <c r="E206" s="58"/>
      <c r="F206" s="58"/>
      <c r="G206" s="58"/>
      <c r="H206" s="58"/>
      <c r="I206" s="58"/>
      <c r="J206" s="58"/>
      <c r="K206" s="58"/>
      <c r="L206" s="58"/>
      <c r="M206" s="64"/>
      <c r="N206" s="1" t="s">
        <v>554</v>
      </c>
      <c r="O206" s="1" t="s">
        <v>117</v>
      </c>
      <c r="P206" s="1" t="s">
        <v>117</v>
      </c>
      <c r="Q206" s="1" t="s">
        <v>422</v>
      </c>
      <c r="R206" s="1" t="s">
        <v>373</v>
      </c>
      <c r="S206" s="1" t="s">
        <v>373</v>
      </c>
      <c r="T206" s="1" t="s">
        <v>485</v>
      </c>
      <c r="X206">
        <v>1</v>
      </c>
      <c r="AR206" s="1" t="s">
        <v>117</v>
      </c>
      <c r="AS206" s="1" t="s">
        <v>117</v>
      </c>
      <c r="AU206" s="1" t="s">
        <v>821</v>
      </c>
      <c r="AV206">
        <v>1273</v>
      </c>
    </row>
    <row r="207" spans="1:48" ht="30" customHeight="1">
      <c r="A207" s="64" t="s">
        <v>549</v>
      </c>
      <c r="B207" s="64" t="s">
        <v>556</v>
      </c>
      <c r="C207" s="64" t="s">
        <v>8</v>
      </c>
      <c r="D207" s="57">
        <v>23</v>
      </c>
      <c r="E207" s="58"/>
      <c r="F207" s="58"/>
      <c r="G207" s="58"/>
      <c r="H207" s="58"/>
      <c r="I207" s="58"/>
      <c r="J207" s="58"/>
      <c r="K207" s="58"/>
      <c r="L207" s="58"/>
      <c r="M207" s="64"/>
      <c r="N207" s="1" t="s">
        <v>557</v>
      </c>
      <c r="O207" s="1" t="s">
        <v>117</v>
      </c>
      <c r="P207" s="1" t="s">
        <v>117</v>
      </c>
      <c r="Q207" s="1" t="s">
        <v>422</v>
      </c>
      <c r="R207" s="1" t="s">
        <v>373</v>
      </c>
      <c r="S207" s="1" t="s">
        <v>373</v>
      </c>
      <c r="T207" s="1" t="s">
        <v>485</v>
      </c>
      <c r="X207">
        <v>1</v>
      </c>
      <c r="AR207" s="1" t="s">
        <v>117</v>
      </c>
      <c r="AS207" s="1" t="s">
        <v>117</v>
      </c>
      <c r="AU207" s="1" t="s">
        <v>822</v>
      </c>
      <c r="AV207">
        <v>1274</v>
      </c>
    </row>
    <row r="208" spans="1:48" ht="30" customHeight="1">
      <c r="A208" s="64" t="s">
        <v>549</v>
      </c>
      <c r="B208" s="64" t="s">
        <v>559</v>
      </c>
      <c r="C208" s="64" t="s">
        <v>8</v>
      </c>
      <c r="D208" s="57">
        <v>27</v>
      </c>
      <c r="E208" s="58"/>
      <c r="F208" s="58"/>
      <c r="G208" s="58"/>
      <c r="H208" s="58"/>
      <c r="I208" s="58"/>
      <c r="J208" s="58"/>
      <c r="K208" s="58"/>
      <c r="L208" s="58"/>
      <c r="M208" s="64"/>
      <c r="N208" s="1" t="s">
        <v>560</v>
      </c>
      <c r="O208" s="1" t="s">
        <v>117</v>
      </c>
      <c r="P208" s="1" t="s">
        <v>117</v>
      </c>
      <c r="Q208" s="1" t="s">
        <v>422</v>
      </c>
      <c r="R208" s="1" t="s">
        <v>373</v>
      </c>
      <c r="S208" s="1" t="s">
        <v>373</v>
      </c>
      <c r="T208" s="1" t="s">
        <v>485</v>
      </c>
      <c r="X208">
        <v>1</v>
      </c>
      <c r="AR208" s="1" t="s">
        <v>117</v>
      </c>
      <c r="AS208" s="1" t="s">
        <v>117</v>
      </c>
      <c r="AU208" s="1" t="s">
        <v>823</v>
      </c>
      <c r="AV208">
        <v>1275</v>
      </c>
    </row>
    <row r="209" spans="1:48" ht="30" customHeight="1">
      <c r="A209" s="64" t="s">
        <v>549</v>
      </c>
      <c r="B209" s="64" t="s">
        <v>562</v>
      </c>
      <c r="C209" s="64" t="s">
        <v>8</v>
      </c>
      <c r="D209" s="57">
        <v>15</v>
      </c>
      <c r="E209" s="58"/>
      <c r="F209" s="58"/>
      <c r="G209" s="58"/>
      <c r="H209" s="58"/>
      <c r="I209" s="58"/>
      <c r="J209" s="58"/>
      <c r="K209" s="58"/>
      <c r="L209" s="58"/>
      <c r="M209" s="64"/>
      <c r="N209" s="1" t="s">
        <v>563</v>
      </c>
      <c r="O209" s="1" t="s">
        <v>117</v>
      </c>
      <c r="P209" s="1" t="s">
        <v>117</v>
      </c>
      <c r="Q209" s="1" t="s">
        <v>422</v>
      </c>
      <c r="R209" s="1" t="s">
        <v>373</v>
      </c>
      <c r="S209" s="1" t="s">
        <v>373</v>
      </c>
      <c r="T209" s="1" t="s">
        <v>485</v>
      </c>
      <c r="X209">
        <v>1</v>
      </c>
      <c r="AR209" s="1" t="s">
        <v>117</v>
      </c>
      <c r="AS209" s="1" t="s">
        <v>117</v>
      </c>
      <c r="AU209" s="1" t="s">
        <v>824</v>
      </c>
      <c r="AV209">
        <v>1276</v>
      </c>
    </row>
    <row r="210" spans="1:48" ht="30" customHeight="1">
      <c r="A210" s="64" t="s">
        <v>549</v>
      </c>
      <c r="B210" s="64" t="s">
        <v>565</v>
      </c>
      <c r="C210" s="64" t="s">
        <v>8</v>
      </c>
      <c r="D210" s="57">
        <v>211</v>
      </c>
      <c r="E210" s="58"/>
      <c r="F210" s="58"/>
      <c r="G210" s="58"/>
      <c r="H210" s="58"/>
      <c r="I210" s="58"/>
      <c r="J210" s="58"/>
      <c r="K210" s="58"/>
      <c r="L210" s="58"/>
      <c r="M210" s="64"/>
      <c r="N210" s="1" t="s">
        <v>566</v>
      </c>
      <c r="O210" s="1" t="s">
        <v>117</v>
      </c>
      <c r="P210" s="1" t="s">
        <v>117</v>
      </c>
      <c r="Q210" s="1" t="s">
        <v>422</v>
      </c>
      <c r="R210" s="1" t="s">
        <v>373</v>
      </c>
      <c r="S210" s="1" t="s">
        <v>373</v>
      </c>
      <c r="T210" s="1" t="s">
        <v>485</v>
      </c>
      <c r="X210">
        <v>1</v>
      </c>
      <c r="AR210" s="1" t="s">
        <v>117</v>
      </c>
      <c r="AS210" s="1" t="s">
        <v>117</v>
      </c>
      <c r="AU210" s="1" t="s">
        <v>825</v>
      </c>
      <c r="AV210">
        <v>1277</v>
      </c>
    </row>
    <row r="211" spans="1:48" ht="30" customHeight="1">
      <c r="A211" s="64" t="s">
        <v>549</v>
      </c>
      <c r="B211" s="64" t="s">
        <v>568</v>
      </c>
      <c r="C211" s="64" t="s">
        <v>8</v>
      </c>
      <c r="D211" s="57">
        <v>54</v>
      </c>
      <c r="E211" s="58"/>
      <c r="F211" s="58"/>
      <c r="G211" s="58"/>
      <c r="H211" s="58"/>
      <c r="I211" s="58"/>
      <c r="J211" s="58"/>
      <c r="K211" s="58"/>
      <c r="L211" s="58"/>
      <c r="M211" s="64"/>
      <c r="N211" s="1" t="s">
        <v>569</v>
      </c>
      <c r="O211" s="1" t="s">
        <v>117</v>
      </c>
      <c r="P211" s="1" t="s">
        <v>117</v>
      </c>
      <c r="Q211" s="1" t="s">
        <v>422</v>
      </c>
      <c r="R211" s="1" t="s">
        <v>373</v>
      </c>
      <c r="S211" s="1" t="s">
        <v>373</v>
      </c>
      <c r="T211" s="1" t="s">
        <v>485</v>
      </c>
      <c r="X211">
        <v>1</v>
      </c>
      <c r="AR211" s="1" t="s">
        <v>117</v>
      </c>
      <c r="AS211" s="1" t="s">
        <v>117</v>
      </c>
      <c r="AU211" s="1" t="s">
        <v>826</v>
      </c>
      <c r="AV211">
        <v>1278</v>
      </c>
    </row>
    <row r="212" spans="1:48" ht="30" customHeight="1">
      <c r="A212" s="64" t="s">
        <v>549</v>
      </c>
      <c r="B212" s="64" t="s">
        <v>571</v>
      </c>
      <c r="C212" s="64" t="s">
        <v>8</v>
      </c>
      <c r="D212" s="57">
        <v>27</v>
      </c>
      <c r="E212" s="58"/>
      <c r="F212" s="58"/>
      <c r="G212" s="58"/>
      <c r="H212" s="58"/>
      <c r="I212" s="58"/>
      <c r="J212" s="58"/>
      <c r="K212" s="58"/>
      <c r="L212" s="58"/>
      <c r="M212" s="64"/>
      <c r="N212" s="1" t="s">
        <v>572</v>
      </c>
      <c r="O212" s="1" t="s">
        <v>117</v>
      </c>
      <c r="P212" s="1" t="s">
        <v>117</v>
      </c>
      <c r="Q212" s="1" t="s">
        <v>422</v>
      </c>
      <c r="R212" s="1" t="s">
        <v>373</v>
      </c>
      <c r="S212" s="1" t="s">
        <v>373</v>
      </c>
      <c r="T212" s="1" t="s">
        <v>485</v>
      </c>
      <c r="X212">
        <v>1</v>
      </c>
      <c r="AR212" s="1" t="s">
        <v>117</v>
      </c>
      <c r="AS212" s="1" t="s">
        <v>117</v>
      </c>
      <c r="AU212" s="1" t="s">
        <v>827</v>
      </c>
      <c r="AV212">
        <v>1279</v>
      </c>
    </row>
    <row r="213" spans="1:48" ht="30" customHeight="1">
      <c r="A213" s="64" t="s">
        <v>549</v>
      </c>
      <c r="B213" s="64" t="s">
        <v>574</v>
      </c>
      <c r="C213" s="64" t="s">
        <v>8</v>
      </c>
      <c r="D213" s="57">
        <v>140</v>
      </c>
      <c r="E213" s="58"/>
      <c r="F213" s="58"/>
      <c r="G213" s="58"/>
      <c r="H213" s="58"/>
      <c r="I213" s="58"/>
      <c r="J213" s="58"/>
      <c r="K213" s="58"/>
      <c r="L213" s="58"/>
      <c r="M213" s="64"/>
      <c r="N213" s="1" t="s">
        <v>575</v>
      </c>
      <c r="O213" s="1" t="s">
        <v>117</v>
      </c>
      <c r="P213" s="1" t="s">
        <v>117</v>
      </c>
      <c r="Q213" s="1" t="s">
        <v>422</v>
      </c>
      <c r="R213" s="1" t="s">
        <v>373</v>
      </c>
      <c r="S213" s="1" t="s">
        <v>373</v>
      </c>
      <c r="T213" s="1" t="s">
        <v>485</v>
      </c>
      <c r="X213">
        <v>1</v>
      </c>
      <c r="AR213" s="1" t="s">
        <v>117</v>
      </c>
      <c r="AS213" s="1" t="s">
        <v>117</v>
      </c>
      <c r="AU213" s="1" t="s">
        <v>828</v>
      </c>
      <c r="AV213">
        <v>1280</v>
      </c>
    </row>
    <row r="214" spans="1:48" ht="30" customHeight="1">
      <c r="A214" s="64" t="s">
        <v>549</v>
      </c>
      <c r="B214" s="64" t="s">
        <v>577</v>
      </c>
      <c r="C214" s="64" t="s">
        <v>8</v>
      </c>
      <c r="D214" s="57">
        <v>8</v>
      </c>
      <c r="E214" s="58"/>
      <c r="F214" s="58"/>
      <c r="G214" s="58"/>
      <c r="H214" s="58"/>
      <c r="I214" s="58"/>
      <c r="J214" s="58"/>
      <c r="K214" s="58"/>
      <c r="L214" s="58"/>
      <c r="M214" s="64"/>
      <c r="N214" s="1" t="s">
        <v>578</v>
      </c>
      <c r="O214" s="1" t="s">
        <v>117</v>
      </c>
      <c r="P214" s="1" t="s">
        <v>117</v>
      </c>
      <c r="Q214" s="1" t="s">
        <v>422</v>
      </c>
      <c r="R214" s="1" t="s">
        <v>373</v>
      </c>
      <c r="S214" s="1" t="s">
        <v>373</v>
      </c>
      <c r="T214" s="1" t="s">
        <v>485</v>
      </c>
      <c r="X214">
        <v>1</v>
      </c>
      <c r="AR214" s="1" t="s">
        <v>117</v>
      </c>
      <c r="AS214" s="1" t="s">
        <v>117</v>
      </c>
      <c r="AU214" s="1" t="s">
        <v>829</v>
      </c>
      <c r="AV214">
        <v>1281</v>
      </c>
    </row>
    <row r="215" spans="1:48" ht="30" customHeight="1">
      <c r="A215" s="64" t="s">
        <v>549</v>
      </c>
      <c r="B215" s="64" t="s">
        <v>580</v>
      </c>
      <c r="C215" s="64" t="s">
        <v>8</v>
      </c>
      <c r="D215" s="57">
        <v>18</v>
      </c>
      <c r="E215" s="58"/>
      <c r="F215" s="58"/>
      <c r="G215" s="58"/>
      <c r="H215" s="58"/>
      <c r="I215" s="58"/>
      <c r="J215" s="58"/>
      <c r="K215" s="58"/>
      <c r="L215" s="58"/>
      <c r="M215" s="64"/>
      <c r="N215" s="1" t="s">
        <v>581</v>
      </c>
      <c r="O215" s="1" t="s">
        <v>117</v>
      </c>
      <c r="P215" s="1" t="s">
        <v>117</v>
      </c>
      <c r="Q215" s="1" t="s">
        <v>422</v>
      </c>
      <c r="R215" s="1" t="s">
        <v>373</v>
      </c>
      <c r="S215" s="1" t="s">
        <v>373</v>
      </c>
      <c r="T215" s="1" t="s">
        <v>485</v>
      </c>
      <c r="X215">
        <v>1</v>
      </c>
      <c r="AR215" s="1" t="s">
        <v>117</v>
      </c>
      <c r="AS215" s="1" t="s">
        <v>117</v>
      </c>
      <c r="AU215" s="1" t="s">
        <v>830</v>
      </c>
      <c r="AV215">
        <v>1282</v>
      </c>
    </row>
    <row r="216" spans="1:48" ht="30" customHeight="1">
      <c r="A216" s="64" t="s">
        <v>549</v>
      </c>
      <c r="B216" s="64" t="s">
        <v>583</v>
      </c>
      <c r="C216" s="64" t="s">
        <v>8</v>
      </c>
      <c r="D216" s="57">
        <v>8</v>
      </c>
      <c r="E216" s="58"/>
      <c r="F216" s="58"/>
      <c r="G216" s="58"/>
      <c r="H216" s="58"/>
      <c r="I216" s="58"/>
      <c r="J216" s="58"/>
      <c r="K216" s="58"/>
      <c r="L216" s="58"/>
      <c r="M216" s="64"/>
      <c r="N216" s="1" t="s">
        <v>584</v>
      </c>
      <c r="O216" s="1" t="s">
        <v>117</v>
      </c>
      <c r="P216" s="1" t="s">
        <v>117</v>
      </c>
      <c r="Q216" s="1" t="s">
        <v>422</v>
      </c>
      <c r="R216" s="1" t="s">
        <v>373</v>
      </c>
      <c r="S216" s="1" t="s">
        <v>373</v>
      </c>
      <c r="T216" s="1" t="s">
        <v>485</v>
      </c>
      <c r="X216">
        <v>1</v>
      </c>
      <c r="AR216" s="1" t="s">
        <v>117</v>
      </c>
      <c r="AS216" s="1" t="s">
        <v>117</v>
      </c>
      <c r="AU216" s="1" t="s">
        <v>831</v>
      </c>
      <c r="AV216">
        <v>1283</v>
      </c>
    </row>
    <row r="217" spans="1:48" ht="30" customHeight="1">
      <c r="A217" s="64" t="s">
        <v>549</v>
      </c>
      <c r="B217" s="64" t="s">
        <v>586</v>
      </c>
      <c r="C217" s="64" t="s">
        <v>8</v>
      </c>
      <c r="D217" s="57">
        <v>23</v>
      </c>
      <c r="E217" s="58"/>
      <c r="F217" s="58"/>
      <c r="G217" s="58"/>
      <c r="H217" s="58"/>
      <c r="I217" s="58"/>
      <c r="J217" s="58"/>
      <c r="K217" s="58"/>
      <c r="L217" s="58"/>
      <c r="M217" s="64"/>
      <c r="N217" s="1" t="s">
        <v>587</v>
      </c>
      <c r="O217" s="1" t="s">
        <v>117</v>
      </c>
      <c r="P217" s="1" t="s">
        <v>117</v>
      </c>
      <c r="Q217" s="1" t="s">
        <v>422</v>
      </c>
      <c r="R217" s="1" t="s">
        <v>373</v>
      </c>
      <c r="S217" s="1" t="s">
        <v>373</v>
      </c>
      <c r="T217" s="1" t="s">
        <v>485</v>
      </c>
      <c r="X217">
        <v>1</v>
      </c>
      <c r="AR217" s="1" t="s">
        <v>117</v>
      </c>
      <c r="AS217" s="1" t="s">
        <v>117</v>
      </c>
      <c r="AU217" s="1" t="s">
        <v>832</v>
      </c>
      <c r="AV217">
        <v>1284</v>
      </c>
    </row>
    <row r="218" spans="1:48" ht="30" customHeight="1">
      <c r="A218" s="64" t="s">
        <v>549</v>
      </c>
      <c r="B218" s="64" t="s">
        <v>589</v>
      </c>
      <c r="C218" s="64" t="s">
        <v>8</v>
      </c>
      <c r="D218" s="57">
        <v>27</v>
      </c>
      <c r="E218" s="58"/>
      <c r="F218" s="58"/>
      <c r="G218" s="58"/>
      <c r="H218" s="58"/>
      <c r="I218" s="58"/>
      <c r="J218" s="58"/>
      <c r="K218" s="58"/>
      <c r="L218" s="58"/>
      <c r="M218" s="64"/>
      <c r="N218" s="1" t="s">
        <v>590</v>
      </c>
      <c r="O218" s="1" t="s">
        <v>117</v>
      </c>
      <c r="P218" s="1" t="s">
        <v>117</v>
      </c>
      <c r="Q218" s="1" t="s">
        <v>422</v>
      </c>
      <c r="R218" s="1" t="s">
        <v>373</v>
      </c>
      <c r="S218" s="1" t="s">
        <v>373</v>
      </c>
      <c r="T218" s="1" t="s">
        <v>485</v>
      </c>
      <c r="X218">
        <v>1</v>
      </c>
      <c r="AR218" s="1" t="s">
        <v>117</v>
      </c>
      <c r="AS218" s="1" t="s">
        <v>117</v>
      </c>
      <c r="AU218" s="1" t="s">
        <v>833</v>
      </c>
      <c r="AV218">
        <v>1285</v>
      </c>
    </row>
    <row r="219" spans="1:48" ht="30" customHeight="1">
      <c r="A219" s="64" t="s">
        <v>549</v>
      </c>
      <c r="B219" s="64" t="s">
        <v>592</v>
      </c>
      <c r="C219" s="64" t="s">
        <v>8</v>
      </c>
      <c r="D219" s="57">
        <v>15</v>
      </c>
      <c r="E219" s="58"/>
      <c r="F219" s="58"/>
      <c r="G219" s="58"/>
      <c r="H219" s="58"/>
      <c r="I219" s="58"/>
      <c r="J219" s="58"/>
      <c r="K219" s="58"/>
      <c r="L219" s="58"/>
      <c r="M219" s="64"/>
      <c r="N219" s="1" t="s">
        <v>593</v>
      </c>
      <c r="O219" s="1" t="s">
        <v>117</v>
      </c>
      <c r="P219" s="1" t="s">
        <v>117</v>
      </c>
      <c r="Q219" s="1" t="s">
        <v>422</v>
      </c>
      <c r="R219" s="1" t="s">
        <v>373</v>
      </c>
      <c r="S219" s="1" t="s">
        <v>373</v>
      </c>
      <c r="T219" s="1" t="s">
        <v>485</v>
      </c>
      <c r="X219">
        <v>1</v>
      </c>
      <c r="AR219" s="1" t="s">
        <v>117</v>
      </c>
      <c r="AS219" s="1" t="s">
        <v>117</v>
      </c>
      <c r="AU219" s="1" t="s">
        <v>834</v>
      </c>
      <c r="AV219">
        <v>1286</v>
      </c>
    </row>
    <row r="220" spans="1:48" ht="30" customHeight="1">
      <c r="A220" s="64" t="s">
        <v>549</v>
      </c>
      <c r="B220" s="64" t="s">
        <v>595</v>
      </c>
      <c r="C220" s="64" t="s">
        <v>8</v>
      </c>
      <c r="D220" s="57">
        <v>104</v>
      </c>
      <c r="E220" s="58"/>
      <c r="F220" s="58"/>
      <c r="G220" s="58"/>
      <c r="H220" s="58"/>
      <c r="I220" s="58"/>
      <c r="J220" s="58"/>
      <c r="K220" s="58"/>
      <c r="L220" s="58"/>
      <c r="M220" s="64"/>
      <c r="N220" s="1" t="s">
        <v>596</v>
      </c>
      <c r="O220" s="1" t="s">
        <v>117</v>
      </c>
      <c r="P220" s="1" t="s">
        <v>117</v>
      </c>
      <c r="Q220" s="1" t="s">
        <v>422</v>
      </c>
      <c r="R220" s="1" t="s">
        <v>373</v>
      </c>
      <c r="S220" s="1" t="s">
        <v>373</v>
      </c>
      <c r="T220" s="1" t="s">
        <v>485</v>
      </c>
      <c r="X220">
        <v>1</v>
      </c>
      <c r="AR220" s="1" t="s">
        <v>117</v>
      </c>
      <c r="AS220" s="1" t="s">
        <v>117</v>
      </c>
      <c r="AU220" s="1" t="s">
        <v>835</v>
      </c>
      <c r="AV220">
        <v>1287</v>
      </c>
    </row>
    <row r="221" spans="1:48" ht="30" customHeight="1">
      <c r="A221" s="64" t="s">
        <v>598</v>
      </c>
      <c r="B221" s="64" t="s">
        <v>526</v>
      </c>
      <c r="C221" s="64" t="s">
        <v>88</v>
      </c>
      <c r="D221" s="57">
        <v>806</v>
      </c>
      <c r="E221" s="58"/>
      <c r="F221" s="58"/>
      <c r="G221" s="58"/>
      <c r="H221" s="58"/>
      <c r="I221" s="58"/>
      <c r="J221" s="58"/>
      <c r="K221" s="58"/>
      <c r="L221" s="58"/>
      <c r="M221" s="64"/>
      <c r="N221" s="1" t="s">
        <v>599</v>
      </c>
      <c r="O221" s="1" t="s">
        <v>117</v>
      </c>
      <c r="P221" s="1" t="s">
        <v>117</v>
      </c>
      <c r="Q221" s="1" t="s">
        <v>422</v>
      </c>
      <c r="R221" s="1" t="s">
        <v>485</v>
      </c>
      <c r="S221" s="1" t="s">
        <v>373</v>
      </c>
      <c r="T221" s="1" t="s">
        <v>373</v>
      </c>
      <c r="X221">
        <v>1</v>
      </c>
      <c r="AR221" s="1" t="s">
        <v>117</v>
      </c>
      <c r="AS221" s="1" t="s">
        <v>117</v>
      </c>
      <c r="AU221" s="1" t="s">
        <v>836</v>
      </c>
      <c r="AV221">
        <v>1288</v>
      </c>
    </row>
    <row r="222" spans="1:48" ht="30" customHeight="1">
      <c r="A222" s="64" t="s">
        <v>598</v>
      </c>
      <c r="B222" s="64" t="s">
        <v>601</v>
      </c>
      <c r="C222" s="64" t="s">
        <v>88</v>
      </c>
      <c r="D222" s="57">
        <v>16</v>
      </c>
      <c r="E222" s="58"/>
      <c r="F222" s="58"/>
      <c r="G222" s="58"/>
      <c r="H222" s="58"/>
      <c r="I222" s="58"/>
      <c r="J222" s="58"/>
      <c r="K222" s="58"/>
      <c r="L222" s="58"/>
      <c r="M222" s="64"/>
      <c r="N222" s="1" t="s">
        <v>602</v>
      </c>
      <c r="O222" s="1" t="s">
        <v>117</v>
      </c>
      <c r="P222" s="1" t="s">
        <v>117</v>
      </c>
      <c r="Q222" s="1" t="s">
        <v>422</v>
      </c>
      <c r="R222" s="1" t="s">
        <v>485</v>
      </c>
      <c r="S222" s="1" t="s">
        <v>373</v>
      </c>
      <c r="T222" s="1" t="s">
        <v>373</v>
      </c>
      <c r="X222">
        <v>1</v>
      </c>
      <c r="AR222" s="1" t="s">
        <v>117</v>
      </c>
      <c r="AS222" s="1" t="s">
        <v>117</v>
      </c>
      <c r="AU222" s="1" t="s">
        <v>837</v>
      </c>
      <c r="AV222">
        <v>1289</v>
      </c>
    </row>
    <row r="223" spans="1:48" ht="30" customHeight="1">
      <c r="A223" s="64" t="s">
        <v>598</v>
      </c>
      <c r="B223" s="64" t="s">
        <v>529</v>
      </c>
      <c r="C223" s="64" t="s">
        <v>88</v>
      </c>
      <c r="D223" s="57">
        <v>189</v>
      </c>
      <c r="E223" s="58"/>
      <c r="F223" s="58"/>
      <c r="G223" s="58"/>
      <c r="H223" s="58"/>
      <c r="I223" s="58"/>
      <c r="J223" s="58"/>
      <c r="K223" s="58"/>
      <c r="L223" s="58"/>
      <c r="M223" s="64"/>
      <c r="N223" s="1" t="s">
        <v>604</v>
      </c>
      <c r="O223" s="1" t="s">
        <v>117</v>
      </c>
      <c r="P223" s="1" t="s">
        <v>117</v>
      </c>
      <c r="Q223" s="1" t="s">
        <v>422</v>
      </c>
      <c r="R223" s="1" t="s">
        <v>485</v>
      </c>
      <c r="S223" s="1" t="s">
        <v>373</v>
      </c>
      <c r="T223" s="1" t="s">
        <v>373</v>
      </c>
      <c r="X223">
        <v>1</v>
      </c>
      <c r="AR223" s="1" t="s">
        <v>117</v>
      </c>
      <c r="AS223" s="1" t="s">
        <v>117</v>
      </c>
      <c r="AU223" s="1" t="s">
        <v>838</v>
      </c>
      <c r="AV223">
        <v>1290</v>
      </c>
    </row>
    <row r="224" spans="1:48" ht="30" customHeight="1">
      <c r="A224" s="64" t="s">
        <v>598</v>
      </c>
      <c r="B224" s="64" t="s">
        <v>606</v>
      </c>
      <c r="C224" s="64" t="s">
        <v>88</v>
      </c>
      <c r="D224" s="57">
        <v>50</v>
      </c>
      <c r="E224" s="58"/>
      <c r="F224" s="58"/>
      <c r="G224" s="58"/>
      <c r="H224" s="58"/>
      <c r="I224" s="58"/>
      <c r="J224" s="58"/>
      <c r="K224" s="58"/>
      <c r="L224" s="58"/>
      <c r="M224" s="64"/>
      <c r="N224" s="1" t="s">
        <v>607</v>
      </c>
      <c r="O224" s="1" t="s">
        <v>117</v>
      </c>
      <c r="P224" s="1" t="s">
        <v>117</v>
      </c>
      <c r="Q224" s="1" t="s">
        <v>422</v>
      </c>
      <c r="R224" s="1" t="s">
        <v>485</v>
      </c>
      <c r="S224" s="1" t="s">
        <v>373</v>
      </c>
      <c r="T224" s="1" t="s">
        <v>373</v>
      </c>
      <c r="X224">
        <v>1</v>
      </c>
      <c r="AR224" s="1" t="s">
        <v>117</v>
      </c>
      <c r="AS224" s="1" t="s">
        <v>117</v>
      </c>
      <c r="AU224" s="1" t="s">
        <v>839</v>
      </c>
      <c r="AV224">
        <v>1291</v>
      </c>
    </row>
    <row r="225" spans="1:48" ht="30" customHeight="1">
      <c r="A225" s="64" t="s">
        <v>598</v>
      </c>
      <c r="B225" s="64" t="s">
        <v>609</v>
      </c>
      <c r="C225" s="64" t="s">
        <v>88</v>
      </c>
      <c r="D225" s="57">
        <v>4</v>
      </c>
      <c r="E225" s="58"/>
      <c r="F225" s="58"/>
      <c r="G225" s="58"/>
      <c r="H225" s="58"/>
      <c r="I225" s="58"/>
      <c r="J225" s="58"/>
      <c r="K225" s="58"/>
      <c r="L225" s="58"/>
      <c r="M225" s="64"/>
      <c r="N225" s="1" t="s">
        <v>610</v>
      </c>
      <c r="O225" s="1" t="s">
        <v>117</v>
      </c>
      <c r="P225" s="1" t="s">
        <v>117</v>
      </c>
      <c r="Q225" s="1" t="s">
        <v>422</v>
      </c>
      <c r="R225" s="1" t="s">
        <v>485</v>
      </c>
      <c r="S225" s="1" t="s">
        <v>373</v>
      </c>
      <c r="T225" s="1" t="s">
        <v>373</v>
      </c>
      <c r="X225">
        <v>1</v>
      </c>
      <c r="AR225" s="1" t="s">
        <v>117</v>
      </c>
      <c r="AS225" s="1" t="s">
        <v>117</v>
      </c>
      <c r="AU225" s="1" t="s">
        <v>840</v>
      </c>
      <c r="AV225">
        <v>1292</v>
      </c>
    </row>
    <row r="226" spans="1:48" ht="30" customHeight="1">
      <c r="A226" s="64" t="s">
        <v>598</v>
      </c>
      <c r="B226" s="64" t="s">
        <v>612</v>
      </c>
      <c r="C226" s="64" t="s">
        <v>88</v>
      </c>
      <c r="D226" s="57">
        <v>30</v>
      </c>
      <c r="E226" s="58"/>
      <c r="F226" s="58"/>
      <c r="G226" s="58"/>
      <c r="H226" s="58"/>
      <c r="I226" s="58"/>
      <c r="J226" s="58"/>
      <c r="K226" s="58"/>
      <c r="L226" s="58"/>
      <c r="M226" s="64"/>
      <c r="N226" s="1" t="s">
        <v>613</v>
      </c>
      <c r="O226" s="1" t="s">
        <v>117</v>
      </c>
      <c r="P226" s="1" t="s">
        <v>117</v>
      </c>
      <c r="Q226" s="1" t="s">
        <v>422</v>
      </c>
      <c r="R226" s="1" t="s">
        <v>485</v>
      </c>
      <c r="S226" s="1" t="s">
        <v>373</v>
      </c>
      <c r="T226" s="1" t="s">
        <v>373</v>
      </c>
      <c r="X226">
        <v>1</v>
      </c>
      <c r="AR226" s="1" t="s">
        <v>117</v>
      </c>
      <c r="AS226" s="1" t="s">
        <v>117</v>
      </c>
      <c r="AU226" s="1" t="s">
        <v>841</v>
      </c>
      <c r="AV226">
        <v>1293</v>
      </c>
    </row>
    <row r="227" spans="1:48" ht="30" customHeight="1">
      <c r="A227" s="64" t="s">
        <v>615</v>
      </c>
      <c r="B227" s="64" t="s">
        <v>117</v>
      </c>
      <c r="C227" s="64" t="s">
        <v>89</v>
      </c>
      <c r="D227" s="57">
        <v>8</v>
      </c>
      <c r="E227" s="58"/>
      <c r="F227" s="58"/>
      <c r="G227" s="58"/>
      <c r="H227" s="58"/>
      <c r="I227" s="58"/>
      <c r="J227" s="58"/>
      <c r="K227" s="58"/>
      <c r="L227" s="58"/>
      <c r="M227" s="64"/>
      <c r="N227" s="1" t="s">
        <v>616</v>
      </c>
      <c r="O227" s="1" t="s">
        <v>117</v>
      </c>
      <c r="P227" s="1" t="s">
        <v>117</v>
      </c>
      <c r="Q227" s="1" t="s">
        <v>422</v>
      </c>
      <c r="R227" s="1" t="s">
        <v>373</v>
      </c>
      <c r="S227" s="1" t="s">
        <v>373</v>
      </c>
      <c r="T227" s="1" t="s">
        <v>485</v>
      </c>
      <c r="X227">
        <v>1</v>
      </c>
      <c r="AR227" s="1" t="s">
        <v>117</v>
      </c>
      <c r="AS227" s="1" t="s">
        <v>117</v>
      </c>
      <c r="AU227" s="1" t="s">
        <v>842</v>
      </c>
      <c r="AV227">
        <v>1294</v>
      </c>
    </row>
    <row r="228" spans="1:48" ht="30" customHeight="1">
      <c r="A228" s="64" t="s">
        <v>618</v>
      </c>
      <c r="B228" s="64" t="s">
        <v>117</v>
      </c>
      <c r="C228" s="64" t="s">
        <v>89</v>
      </c>
      <c r="D228" s="57">
        <v>8</v>
      </c>
      <c r="E228" s="58"/>
      <c r="F228" s="58"/>
      <c r="G228" s="58"/>
      <c r="H228" s="58"/>
      <c r="I228" s="58"/>
      <c r="J228" s="58"/>
      <c r="K228" s="58"/>
      <c r="L228" s="58"/>
      <c r="M228" s="64"/>
      <c r="N228" s="1" t="s">
        <v>619</v>
      </c>
      <c r="O228" s="1" t="s">
        <v>117</v>
      </c>
      <c r="P228" s="1" t="s">
        <v>117</v>
      </c>
      <c r="Q228" s="1" t="s">
        <v>422</v>
      </c>
      <c r="R228" s="1" t="s">
        <v>373</v>
      </c>
      <c r="S228" s="1" t="s">
        <v>373</v>
      </c>
      <c r="T228" s="1" t="s">
        <v>485</v>
      </c>
      <c r="X228">
        <v>1</v>
      </c>
      <c r="AR228" s="1" t="s">
        <v>117</v>
      </c>
      <c r="AS228" s="1" t="s">
        <v>117</v>
      </c>
      <c r="AU228" s="1" t="s">
        <v>843</v>
      </c>
      <c r="AV228">
        <v>1295</v>
      </c>
    </row>
    <row r="229" spans="1:48" ht="30" customHeight="1">
      <c r="A229" s="64" t="s">
        <v>621</v>
      </c>
      <c r="B229" s="64" t="s">
        <v>622</v>
      </c>
      <c r="C229" s="64" t="s">
        <v>88</v>
      </c>
      <c r="D229" s="57">
        <v>4</v>
      </c>
      <c r="E229" s="58"/>
      <c r="F229" s="58"/>
      <c r="G229" s="58"/>
      <c r="H229" s="58"/>
      <c r="I229" s="58"/>
      <c r="J229" s="58"/>
      <c r="K229" s="58"/>
      <c r="L229" s="58"/>
      <c r="M229" s="64"/>
      <c r="N229" s="1" t="s">
        <v>623</v>
      </c>
      <c r="O229" s="1" t="s">
        <v>117</v>
      </c>
      <c r="P229" s="1" t="s">
        <v>117</v>
      </c>
      <c r="Q229" s="1" t="s">
        <v>422</v>
      </c>
      <c r="R229" s="1" t="s">
        <v>485</v>
      </c>
      <c r="S229" s="1" t="s">
        <v>373</v>
      </c>
      <c r="T229" s="1" t="s">
        <v>373</v>
      </c>
      <c r="X229">
        <v>1</v>
      </c>
      <c r="AR229" s="1" t="s">
        <v>117</v>
      </c>
      <c r="AS229" s="1" t="s">
        <v>117</v>
      </c>
      <c r="AU229" s="1" t="s">
        <v>844</v>
      </c>
      <c r="AV229">
        <v>1296</v>
      </c>
    </row>
    <row r="230" spans="1:48" ht="30" customHeight="1">
      <c r="A230" s="64" t="s">
        <v>625</v>
      </c>
      <c r="B230" s="64" t="s">
        <v>601</v>
      </c>
      <c r="C230" s="64" t="s">
        <v>8</v>
      </c>
      <c r="D230" s="57">
        <v>8</v>
      </c>
      <c r="E230" s="58"/>
      <c r="F230" s="58"/>
      <c r="G230" s="58"/>
      <c r="H230" s="58"/>
      <c r="I230" s="58"/>
      <c r="J230" s="58"/>
      <c r="K230" s="58"/>
      <c r="L230" s="58"/>
      <c r="M230" s="64"/>
      <c r="N230" s="1" t="s">
        <v>626</v>
      </c>
      <c r="O230" s="1" t="s">
        <v>117</v>
      </c>
      <c r="P230" s="1" t="s">
        <v>117</v>
      </c>
      <c r="Q230" s="1" t="s">
        <v>422</v>
      </c>
      <c r="R230" s="1" t="s">
        <v>485</v>
      </c>
      <c r="S230" s="1" t="s">
        <v>373</v>
      </c>
      <c r="T230" s="1" t="s">
        <v>373</v>
      </c>
      <c r="X230">
        <v>1</v>
      </c>
      <c r="AR230" s="1" t="s">
        <v>117</v>
      </c>
      <c r="AS230" s="1" t="s">
        <v>117</v>
      </c>
      <c r="AU230" s="1" t="s">
        <v>845</v>
      </c>
      <c r="AV230">
        <v>1297</v>
      </c>
    </row>
    <row r="231" spans="1:48" ht="30" customHeight="1">
      <c r="A231" s="64" t="s">
        <v>625</v>
      </c>
      <c r="B231" s="64" t="s">
        <v>529</v>
      </c>
      <c r="C231" s="64" t="s">
        <v>8</v>
      </c>
      <c r="D231" s="57">
        <v>19</v>
      </c>
      <c r="E231" s="58"/>
      <c r="F231" s="58"/>
      <c r="G231" s="58"/>
      <c r="H231" s="58"/>
      <c r="I231" s="58"/>
      <c r="J231" s="58"/>
      <c r="K231" s="58"/>
      <c r="L231" s="58"/>
      <c r="M231" s="64"/>
      <c r="N231" s="1" t="s">
        <v>628</v>
      </c>
      <c r="O231" s="1" t="s">
        <v>117</v>
      </c>
      <c r="P231" s="1" t="s">
        <v>117</v>
      </c>
      <c r="Q231" s="1" t="s">
        <v>422</v>
      </c>
      <c r="R231" s="1" t="s">
        <v>485</v>
      </c>
      <c r="S231" s="1" t="s">
        <v>373</v>
      </c>
      <c r="T231" s="1" t="s">
        <v>373</v>
      </c>
      <c r="X231">
        <v>1</v>
      </c>
      <c r="AR231" s="1" t="s">
        <v>117</v>
      </c>
      <c r="AS231" s="1" t="s">
        <v>117</v>
      </c>
      <c r="AU231" s="1" t="s">
        <v>846</v>
      </c>
      <c r="AV231">
        <v>1298</v>
      </c>
    </row>
    <row r="232" spans="1:48" ht="30" customHeight="1">
      <c r="A232" s="64" t="s">
        <v>625</v>
      </c>
      <c r="B232" s="64" t="s">
        <v>606</v>
      </c>
      <c r="C232" s="64" t="s">
        <v>8</v>
      </c>
      <c r="D232" s="57">
        <v>25</v>
      </c>
      <c r="E232" s="58"/>
      <c r="F232" s="58"/>
      <c r="G232" s="58"/>
      <c r="H232" s="58"/>
      <c r="I232" s="58"/>
      <c r="J232" s="58"/>
      <c r="K232" s="58"/>
      <c r="L232" s="58"/>
      <c r="M232" s="64"/>
      <c r="N232" s="1" t="s">
        <v>630</v>
      </c>
      <c r="O232" s="1" t="s">
        <v>117</v>
      </c>
      <c r="P232" s="1" t="s">
        <v>117</v>
      </c>
      <c r="Q232" s="1" t="s">
        <v>422</v>
      </c>
      <c r="R232" s="1" t="s">
        <v>485</v>
      </c>
      <c r="S232" s="1" t="s">
        <v>373</v>
      </c>
      <c r="T232" s="1" t="s">
        <v>373</v>
      </c>
      <c r="X232">
        <v>1</v>
      </c>
      <c r="AR232" s="1" t="s">
        <v>117</v>
      </c>
      <c r="AS232" s="1" t="s">
        <v>117</v>
      </c>
      <c r="AU232" s="1" t="s">
        <v>847</v>
      </c>
      <c r="AV232">
        <v>1299</v>
      </c>
    </row>
    <row r="233" spans="1:48" ht="30" customHeight="1">
      <c r="A233" s="64" t="s">
        <v>625</v>
      </c>
      <c r="B233" s="64" t="s">
        <v>609</v>
      </c>
      <c r="C233" s="64" t="s">
        <v>8</v>
      </c>
      <c r="D233" s="57">
        <v>2</v>
      </c>
      <c r="E233" s="58"/>
      <c r="F233" s="58"/>
      <c r="G233" s="58"/>
      <c r="H233" s="58"/>
      <c r="I233" s="58"/>
      <c r="J233" s="58"/>
      <c r="K233" s="58"/>
      <c r="L233" s="58"/>
      <c r="M233" s="64"/>
      <c r="N233" s="1" t="s">
        <v>632</v>
      </c>
      <c r="O233" s="1" t="s">
        <v>117</v>
      </c>
      <c r="P233" s="1" t="s">
        <v>117</v>
      </c>
      <c r="Q233" s="1" t="s">
        <v>422</v>
      </c>
      <c r="R233" s="1" t="s">
        <v>485</v>
      </c>
      <c r="S233" s="1" t="s">
        <v>373</v>
      </c>
      <c r="T233" s="1" t="s">
        <v>373</v>
      </c>
      <c r="X233">
        <v>1</v>
      </c>
      <c r="AR233" s="1" t="s">
        <v>117</v>
      </c>
      <c r="AS233" s="1" t="s">
        <v>117</v>
      </c>
      <c r="AU233" s="1" t="s">
        <v>848</v>
      </c>
      <c r="AV233">
        <v>1300</v>
      </c>
    </row>
    <row r="234" spans="1:48" ht="30" customHeight="1">
      <c r="A234" s="64" t="s">
        <v>625</v>
      </c>
      <c r="B234" s="64" t="s">
        <v>612</v>
      </c>
      <c r="C234" s="64" t="s">
        <v>8</v>
      </c>
      <c r="D234" s="57">
        <v>15</v>
      </c>
      <c r="E234" s="58"/>
      <c r="F234" s="58"/>
      <c r="G234" s="58"/>
      <c r="H234" s="58"/>
      <c r="I234" s="58"/>
      <c r="J234" s="58"/>
      <c r="K234" s="58"/>
      <c r="L234" s="58"/>
      <c r="M234" s="64"/>
      <c r="N234" s="1" t="s">
        <v>634</v>
      </c>
      <c r="O234" s="1" t="s">
        <v>117</v>
      </c>
      <c r="P234" s="1" t="s">
        <v>117</v>
      </c>
      <c r="Q234" s="1" t="s">
        <v>422</v>
      </c>
      <c r="R234" s="1" t="s">
        <v>485</v>
      </c>
      <c r="S234" s="1" t="s">
        <v>373</v>
      </c>
      <c r="T234" s="1" t="s">
        <v>373</v>
      </c>
      <c r="X234">
        <v>1</v>
      </c>
      <c r="AR234" s="1" t="s">
        <v>117</v>
      </c>
      <c r="AS234" s="1" t="s">
        <v>117</v>
      </c>
      <c r="AU234" s="1" t="s">
        <v>849</v>
      </c>
      <c r="AV234">
        <v>1301</v>
      </c>
    </row>
    <row r="235" spans="1:48" ht="30" customHeight="1">
      <c r="A235" s="64" t="s">
        <v>636</v>
      </c>
      <c r="B235" s="64" t="s">
        <v>622</v>
      </c>
      <c r="C235" s="64" t="s">
        <v>8</v>
      </c>
      <c r="D235" s="57">
        <v>2</v>
      </c>
      <c r="E235" s="58"/>
      <c r="F235" s="58"/>
      <c r="G235" s="58"/>
      <c r="H235" s="58"/>
      <c r="I235" s="58"/>
      <c r="J235" s="58"/>
      <c r="K235" s="58"/>
      <c r="L235" s="58"/>
      <c r="M235" s="64"/>
      <c r="N235" s="1" t="s">
        <v>637</v>
      </c>
      <c r="O235" s="1" t="s">
        <v>117</v>
      </c>
      <c r="P235" s="1" t="s">
        <v>117</v>
      </c>
      <c r="Q235" s="1" t="s">
        <v>422</v>
      </c>
      <c r="R235" s="1" t="s">
        <v>485</v>
      </c>
      <c r="S235" s="1" t="s">
        <v>373</v>
      </c>
      <c r="T235" s="1" t="s">
        <v>373</v>
      </c>
      <c r="X235">
        <v>1</v>
      </c>
      <c r="AR235" s="1" t="s">
        <v>117</v>
      </c>
      <c r="AS235" s="1" t="s">
        <v>117</v>
      </c>
      <c r="AU235" s="1" t="s">
        <v>850</v>
      </c>
      <c r="AV235">
        <v>1302</v>
      </c>
    </row>
    <row r="236" spans="1:48" ht="30" customHeight="1">
      <c r="A236" s="64" t="s">
        <v>639</v>
      </c>
      <c r="B236" s="64" t="s">
        <v>526</v>
      </c>
      <c r="C236" s="64" t="s">
        <v>8</v>
      </c>
      <c r="D236" s="57">
        <v>18</v>
      </c>
      <c r="E236" s="58"/>
      <c r="F236" s="58"/>
      <c r="G236" s="58"/>
      <c r="H236" s="58"/>
      <c r="I236" s="58"/>
      <c r="J236" s="58"/>
      <c r="K236" s="58"/>
      <c r="L236" s="58"/>
      <c r="M236" s="64"/>
      <c r="N236" s="1" t="s">
        <v>640</v>
      </c>
      <c r="O236" s="1" t="s">
        <v>117</v>
      </c>
      <c r="P236" s="1" t="s">
        <v>117</v>
      </c>
      <c r="Q236" s="1" t="s">
        <v>422</v>
      </c>
      <c r="R236" s="1" t="s">
        <v>485</v>
      </c>
      <c r="S236" s="1" t="s">
        <v>373</v>
      </c>
      <c r="T236" s="1" t="s">
        <v>373</v>
      </c>
      <c r="X236">
        <v>1</v>
      </c>
      <c r="AR236" s="1" t="s">
        <v>117</v>
      </c>
      <c r="AS236" s="1" t="s">
        <v>117</v>
      </c>
      <c r="AU236" s="1" t="s">
        <v>851</v>
      </c>
      <c r="AV236">
        <v>1303</v>
      </c>
    </row>
    <row r="237" spans="1:48" ht="30" customHeight="1">
      <c r="A237" s="64" t="s">
        <v>639</v>
      </c>
      <c r="B237" s="64" t="s">
        <v>529</v>
      </c>
      <c r="C237" s="64" t="s">
        <v>8</v>
      </c>
      <c r="D237" s="57">
        <v>4</v>
      </c>
      <c r="E237" s="58"/>
      <c r="F237" s="58"/>
      <c r="G237" s="58"/>
      <c r="H237" s="58"/>
      <c r="I237" s="58"/>
      <c r="J237" s="58"/>
      <c r="K237" s="58"/>
      <c r="L237" s="58"/>
      <c r="M237" s="64"/>
      <c r="N237" s="1" t="s">
        <v>642</v>
      </c>
      <c r="O237" s="1" t="s">
        <v>117</v>
      </c>
      <c r="P237" s="1" t="s">
        <v>117</v>
      </c>
      <c r="Q237" s="1" t="s">
        <v>422</v>
      </c>
      <c r="R237" s="1" t="s">
        <v>485</v>
      </c>
      <c r="S237" s="1" t="s">
        <v>373</v>
      </c>
      <c r="T237" s="1" t="s">
        <v>373</v>
      </c>
      <c r="X237">
        <v>1</v>
      </c>
      <c r="AR237" s="1" t="s">
        <v>117</v>
      </c>
      <c r="AS237" s="1" t="s">
        <v>117</v>
      </c>
      <c r="AU237" s="1" t="s">
        <v>852</v>
      </c>
      <c r="AV237">
        <v>1304</v>
      </c>
    </row>
    <row r="238" spans="1:48" ht="30" customHeight="1">
      <c r="A238" s="64" t="s">
        <v>644</v>
      </c>
      <c r="B238" s="64" t="s">
        <v>526</v>
      </c>
      <c r="C238" s="64" t="s">
        <v>88</v>
      </c>
      <c r="D238" s="57">
        <v>107</v>
      </c>
      <c r="E238" s="58"/>
      <c r="F238" s="58"/>
      <c r="G238" s="58"/>
      <c r="H238" s="58"/>
      <c r="I238" s="58"/>
      <c r="J238" s="58"/>
      <c r="K238" s="58"/>
      <c r="L238" s="58"/>
      <c r="M238" s="64"/>
      <c r="N238" s="1" t="s">
        <v>645</v>
      </c>
      <c r="O238" s="1" t="s">
        <v>117</v>
      </c>
      <c r="P238" s="1" t="s">
        <v>117</v>
      </c>
      <c r="Q238" s="1" t="s">
        <v>422</v>
      </c>
      <c r="R238" s="1" t="s">
        <v>485</v>
      </c>
      <c r="S238" s="1" t="s">
        <v>373</v>
      </c>
      <c r="T238" s="1" t="s">
        <v>373</v>
      </c>
      <c r="X238">
        <v>1</v>
      </c>
      <c r="AR238" s="1" t="s">
        <v>117</v>
      </c>
      <c r="AS238" s="1" t="s">
        <v>117</v>
      </c>
      <c r="AU238" s="1" t="s">
        <v>853</v>
      </c>
      <c r="AV238">
        <v>1305</v>
      </c>
    </row>
    <row r="239" spans="1:48" ht="30" customHeight="1">
      <c r="A239" s="64" t="s">
        <v>644</v>
      </c>
      <c r="B239" s="64" t="s">
        <v>529</v>
      </c>
      <c r="C239" s="64" t="s">
        <v>88</v>
      </c>
      <c r="D239" s="57">
        <v>27</v>
      </c>
      <c r="E239" s="58"/>
      <c r="F239" s="58"/>
      <c r="G239" s="58"/>
      <c r="H239" s="58"/>
      <c r="I239" s="58"/>
      <c r="J239" s="58"/>
      <c r="K239" s="58"/>
      <c r="L239" s="58"/>
      <c r="M239" s="64"/>
      <c r="N239" s="1" t="s">
        <v>647</v>
      </c>
      <c r="O239" s="1" t="s">
        <v>117</v>
      </c>
      <c r="P239" s="1" t="s">
        <v>117</v>
      </c>
      <c r="Q239" s="1" t="s">
        <v>422</v>
      </c>
      <c r="R239" s="1" t="s">
        <v>485</v>
      </c>
      <c r="S239" s="1" t="s">
        <v>373</v>
      </c>
      <c r="T239" s="1" t="s">
        <v>373</v>
      </c>
      <c r="X239">
        <v>1</v>
      </c>
      <c r="AR239" s="1" t="s">
        <v>117</v>
      </c>
      <c r="AS239" s="1" t="s">
        <v>117</v>
      </c>
      <c r="AU239" s="1" t="s">
        <v>854</v>
      </c>
      <c r="AV239">
        <v>1306</v>
      </c>
    </row>
    <row r="240" spans="1:48" ht="30" customHeight="1">
      <c r="A240" s="57"/>
      <c r="B240" s="57"/>
      <c r="C240" s="57"/>
      <c r="D240" s="57"/>
      <c r="E240" s="58"/>
      <c r="F240" s="58"/>
      <c r="G240" s="58"/>
      <c r="H240" s="58"/>
      <c r="I240" s="58"/>
      <c r="J240" s="58"/>
      <c r="K240" s="58"/>
      <c r="L240" s="58"/>
      <c r="M240" s="57"/>
      <c r="Q240" s="1" t="s">
        <v>422</v>
      </c>
    </row>
    <row r="241" spans="1:48" ht="30" customHeight="1">
      <c r="A241" s="57"/>
      <c r="B241" s="57"/>
      <c r="C241" s="57"/>
      <c r="D241" s="57"/>
      <c r="E241" s="58"/>
      <c r="F241" s="58"/>
      <c r="G241" s="58"/>
      <c r="H241" s="58"/>
      <c r="I241" s="58"/>
      <c r="J241" s="58"/>
      <c r="K241" s="58"/>
      <c r="L241" s="58"/>
      <c r="M241" s="57"/>
      <c r="Q241" s="1" t="s">
        <v>422</v>
      </c>
    </row>
    <row r="242" spans="1:48" ht="30" customHeight="1">
      <c r="A242" s="57"/>
      <c r="B242" s="57"/>
      <c r="C242" s="57"/>
      <c r="D242" s="57"/>
      <c r="E242" s="58"/>
      <c r="F242" s="58"/>
      <c r="G242" s="58"/>
      <c r="H242" s="58"/>
      <c r="I242" s="58"/>
      <c r="J242" s="58"/>
      <c r="K242" s="58"/>
      <c r="L242" s="58"/>
      <c r="M242" s="57"/>
      <c r="Q242" s="1" t="s">
        <v>422</v>
      </c>
    </row>
    <row r="243" spans="1:48" ht="30" customHeight="1">
      <c r="A243" s="65" t="s">
        <v>449</v>
      </c>
      <c r="B243" s="53"/>
      <c r="C243" s="53"/>
      <c r="D243" s="53"/>
      <c r="E243" s="54"/>
      <c r="F243" s="54"/>
      <c r="G243" s="54"/>
      <c r="H243" s="54"/>
      <c r="I243" s="54"/>
      <c r="J243" s="54"/>
      <c r="K243" s="54"/>
      <c r="L243" s="54"/>
      <c r="M243" s="53"/>
      <c r="N243" t="s">
        <v>524</v>
      </c>
    </row>
    <row r="244" spans="1:48" ht="30" customHeight="1">
      <c r="A244" s="64" t="s">
        <v>423</v>
      </c>
      <c r="B244" s="64" t="s">
        <v>117</v>
      </c>
      <c r="C244" s="57"/>
      <c r="D244" s="57"/>
      <c r="E244" s="58"/>
      <c r="F244" s="58"/>
      <c r="G244" s="58"/>
      <c r="H244" s="58"/>
      <c r="I244" s="58"/>
      <c r="J244" s="58"/>
      <c r="K244" s="58"/>
      <c r="L244" s="58"/>
      <c r="M244" s="57"/>
      <c r="Q244" s="1" t="s">
        <v>424</v>
      </c>
    </row>
    <row r="245" spans="1:48" ht="30" customHeight="1">
      <c r="A245" s="64" t="s">
        <v>649</v>
      </c>
      <c r="B245" s="64" t="s">
        <v>650</v>
      </c>
      <c r="C245" s="64" t="s">
        <v>33</v>
      </c>
      <c r="D245" s="57">
        <v>68</v>
      </c>
      <c r="E245" s="58"/>
      <c r="F245" s="58"/>
      <c r="G245" s="58"/>
      <c r="H245" s="58"/>
      <c r="I245" s="58"/>
      <c r="J245" s="58"/>
      <c r="K245" s="58"/>
      <c r="L245" s="58"/>
      <c r="M245" s="64"/>
      <c r="N245" s="1" t="s">
        <v>651</v>
      </c>
      <c r="O245" s="1" t="s">
        <v>117</v>
      </c>
      <c r="P245" s="1" t="s">
        <v>117</v>
      </c>
      <c r="Q245" s="1" t="s">
        <v>424</v>
      </c>
      <c r="R245" s="1" t="s">
        <v>485</v>
      </c>
      <c r="S245" s="1" t="s">
        <v>373</v>
      </c>
      <c r="T245" s="1" t="s">
        <v>373</v>
      </c>
      <c r="X245">
        <v>1</v>
      </c>
      <c r="AR245" s="1" t="s">
        <v>117</v>
      </c>
      <c r="AS245" s="1" t="s">
        <v>117</v>
      </c>
      <c r="AU245" s="1" t="s">
        <v>855</v>
      </c>
      <c r="AV245">
        <v>1308</v>
      </c>
    </row>
    <row r="246" spans="1:48" ht="30" customHeight="1">
      <c r="A246" s="64" t="s">
        <v>649</v>
      </c>
      <c r="B246" s="64" t="s">
        <v>856</v>
      </c>
      <c r="C246" s="64" t="s">
        <v>33</v>
      </c>
      <c r="D246" s="57">
        <v>2</v>
      </c>
      <c r="E246" s="58"/>
      <c r="F246" s="58"/>
      <c r="G246" s="58"/>
      <c r="H246" s="58"/>
      <c r="I246" s="58"/>
      <c r="J246" s="58"/>
      <c r="K246" s="58"/>
      <c r="L246" s="58"/>
      <c r="M246" s="64"/>
      <c r="N246" s="1" t="s">
        <v>857</v>
      </c>
      <c r="O246" s="1" t="s">
        <v>117</v>
      </c>
      <c r="P246" s="1" t="s">
        <v>117</v>
      </c>
      <c r="Q246" s="1" t="s">
        <v>424</v>
      </c>
      <c r="R246" s="1" t="s">
        <v>485</v>
      </c>
      <c r="S246" s="1" t="s">
        <v>373</v>
      </c>
      <c r="T246" s="1" t="s">
        <v>373</v>
      </c>
      <c r="X246">
        <v>1</v>
      </c>
      <c r="AR246" s="1" t="s">
        <v>117</v>
      </c>
      <c r="AS246" s="1" t="s">
        <v>117</v>
      </c>
      <c r="AU246" s="1" t="s">
        <v>858</v>
      </c>
      <c r="AV246">
        <v>1309</v>
      </c>
    </row>
    <row r="247" spans="1:48" ht="30" customHeight="1">
      <c r="A247" s="64" t="s">
        <v>649</v>
      </c>
      <c r="B247" s="64" t="s">
        <v>653</v>
      </c>
      <c r="C247" s="64" t="s">
        <v>33</v>
      </c>
      <c r="D247" s="57">
        <v>42</v>
      </c>
      <c r="E247" s="58"/>
      <c r="F247" s="58"/>
      <c r="G247" s="58"/>
      <c r="H247" s="58"/>
      <c r="I247" s="58"/>
      <c r="J247" s="58"/>
      <c r="K247" s="58"/>
      <c r="L247" s="58"/>
      <c r="M247" s="64"/>
      <c r="N247" s="1" t="s">
        <v>654</v>
      </c>
      <c r="O247" s="1" t="s">
        <v>117</v>
      </c>
      <c r="P247" s="1" t="s">
        <v>117</v>
      </c>
      <c r="Q247" s="1" t="s">
        <v>424</v>
      </c>
      <c r="R247" s="1" t="s">
        <v>485</v>
      </c>
      <c r="S247" s="1" t="s">
        <v>373</v>
      </c>
      <c r="T247" s="1" t="s">
        <v>373</v>
      </c>
      <c r="X247">
        <v>1</v>
      </c>
      <c r="AR247" s="1" t="s">
        <v>117</v>
      </c>
      <c r="AS247" s="1" t="s">
        <v>117</v>
      </c>
      <c r="AU247" s="1" t="s">
        <v>859</v>
      </c>
      <c r="AV247">
        <v>1310</v>
      </c>
    </row>
    <row r="248" spans="1:48" ht="30" customHeight="1">
      <c r="A248" s="64" t="s">
        <v>649</v>
      </c>
      <c r="B248" s="64" t="s">
        <v>656</v>
      </c>
      <c r="C248" s="64" t="s">
        <v>33</v>
      </c>
      <c r="D248" s="57">
        <v>44</v>
      </c>
      <c r="E248" s="58"/>
      <c r="F248" s="58"/>
      <c r="G248" s="58"/>
      <c r="H248" s="58"/>
      <c r="I248" s="58"/>
      <c r="J248" s="58"/>
      <c r="K248" s="58"/>
      <c r="L248" s="58"/>
      <c r="M248" s="64"/>
      <c r="N248" s="1" t="s">
        <v>657</v>
      </c>
      <c r="O248" s="1" t="s">
        <v>117</v>
      </c>
      <c r="P248" s="1" t="s">
        <v>117</v>
      </c>
      <c r="Q248" s="1" t="s">
        <v>424</v>
      </c>
      <c r="R248" s="1" t="s">
        <v>485</v>
      </c>
      <c r="S248" s="1" t="s">
        <v>373</v>
      </c>
      <c r="T248" s="1" t="s">
        <v>373</v>
      </c>
      <c r="X248">
        <v>1</v>
      </c>
      <c r="AR248" s="1" t="s">
        <v>117</v>
      </c>
      <c r="AS248" s="1" t="s">
        <v>117</v>
      </c>
      <c r="AU248" s="1" t="s">
        <v>860</v>
      </c>
      <c r="AV248">
        <v>1311</v>
      </c>
    </row>
    <row r="249" spans="1:48" ht="30" customHeight="1">
      <c r="A249" s="64" t="s">
        <v>659</v>
      </c>
      <c r="B249" s="64" t="s">
        <v>660</v>
      </c>
      <c r="C249" s="64" t="s">
        <v>8</v>
      </c>
      <c r="D249" s="57">
        <v>56</v>
      </c>
      <c r="E249" s="58"/>
      <c r="F249" s="58"/>
      <c r="G249" s="58"/>
      <c r="H249" s="58"/>
      <c r="I249" s="58"/>
      <c r="J249" s="58"/>
      <c r="K249" s="58"/>
      <c r="L249" s="58"/>
      <c r="M249" s="64"/>
      <c r="N249" s="1" t="s">
        <v>661</v>
      </c>
      <c r="O249" s="1" t="s">
        <v>117</v>
      </c>
      <c r="P249" s="1" t="s">
        <v>117</v>
      </c>
      <c r="Q249" s="1" t="s">
        <v>424</v>
      </c>
      <c r="R249" s="1" t="s">
        <v>373</v>
      </c>
      <c r="S249" s="1" t="s">
        <v>373</v>
      </c>
      <c r="T249" s="1" t="s">
        <v>485</v>
      </c>
      <c r="X249">
        <v>1</v>
      </c>
      <c r="AR249" s="1" t="s">
        <v>117</v>
      </c>
      <c r="AS249" s="1" t="s">
        <v>117</v>
      </c>
      <c r="AU249" s="1" t="s">
        <v>861</v>
      </c>
      <c r="AV249">
        <v>1312</v>
      </c>
    </row>
    <row r="250" spans="1:48" ht="30" customHeight="1">
      <c r="A250" s="64" t="s">
        <v>659</v>
      </c>
      <c r="B250" s="64" t="s">
        <v>666</v>
      </c>
      <c r="C250" s="64" t="s">
        <v>8</v>
      </c>
      <c r="D250" s="57">
        <v>27</v>
      </c>
      <c r="E250" s="58"/>
      <c r="F250" s="58"/>
      <c r="G250" s="58"/>
      <c r="H250" s="58"/>
      <c r="I250" s="58"/>
      <c r="J250" s="58"/>
      <c r="K250" s="58"/>
      <c r="L250" s="58"/>
      <c r="M250" s="64"/>
      <c r="N250" s="1" t="s">
        <v>667</v>
      </c>
      <c r="O250" s="1" t="s">
        <v>117</v>
      </c>
      <c r="P250" s="1" t="s">
        <v>117</v>
      </c>
      <c r="Q250" s="1" t="s">
        <v>424</v>
      </c>
      <c r="R250" s="1" t="s">
        <v>373</v>
      </c>
      <c r="S250" s="1" t="s">
        <v>373</v>
      </c>
      <c r="T250" s="1" t="s">
        <v>485</v>
      </c>
      <c r="X250">
        <v>1</v>
      </c>
      <c r="AR250" s="1" t="s">
        <v>117</v>
      </c>
      <c r="AS250" s="1" t="s">
        <v>117</v>
      </c>
      <c r="AU250" s="1" t="s">
        <v>862</v>
      </c>
      <c r="AV250">
        <v>1313</v>
      </c>
    </row>
    <row r="251" spans="1:48" ht="30" customHeight="1">
      <c r="A251" s="64" t="s">
        <v>659</v>
      </c>
      <c r="B251" s="64" t="s">
        <v>863</v>
      </c>
      <c r="C251" s="64" t="s">
        <v>8</v>
      </c>
      <c r="D251" s="57">
        <v>1</v>
      </c>
      <c r="E251" s="58"/>
      <c r="F251" s="58"/>
      <c r="G251" s="58"/>
      <c r="H251" s="58"/>
      <c r="I251" s="58"/>
      <c r="J251" s="58"/>
      <c r="K251" s="58"/>
      <c r="L251" s="58"/>
      <c r="M251" s="64"/>
      <c r="N251" s="1" t="s">
        <v>864</v>
      </c>
      <c r="O251" s="1" t="s">
        <v>117</v>
      </c>
      <c r="P251" s="1" t="s">
        <v>117</v>
      </c>
      <c r="Q251" s="1" t="s">
        <v>424</v>
      </c>
      <c r="R251" s="1" t="s">
        <v>373</v>
      </c>
      <c r="S251" s="1" t="s">
        <v>373</v>
      </c>
      <c r="T251" s="1" t="s">
        <v>485</v>
      </c>
      <c r="X251">
        <v>1</v>
      </c>
      <c r="AR251" s="1" t="s">
        <v>117</v>
      </c>
      <c r="AS251" s="1" t="s">
        <v>117</v>
      </c>
      <c r="AU251" s="1" t="s">
        <v>865</v>
      </c>
      <c r="AV251">
        <v>1314</v>
      </c>
    </row>
    <row r="252" spans="1:48" ht="30" customHeight="1">
      <c r="A252" s="64" t="s">
        <v>659</v>
      </c>
      <c r="B252" s="64" t="s">
        <v>675</v>
      </c>
      <c r="C252" s="64" t="s">
        <v>8</v>
      </c>
      <c r="D252" s="57">
        <v>29</v>
      </c>
      <c r="E252" s="58"/>
      <c r="F252" s="58"/>
      <c r="G252" s="58"/>
      <c r="H252" s="58"/>
      <c r="I252" s="58"/>
      <c r="J252" s="58"/>
      <c r="K252" s="58"/>
      <c r="L252" s="58"/>
      <c r="M252" s="64"/>
      <c r="N252" s="1" t="s">
        <v>676</v>
      </c>
      <c r="O252" s="1" t="s">
        <v>117</v>
      </c>
      <c r="P252" s="1" t="s">
        <v>117</v>
      </c>
      <c r="Q252" s="1" t="s">
        <v>424</v>
      </c>
      <c r="R252" s="1" t="s">
        <v>373</v>
      </c>
      <c r="S252" s="1" t="s">
        <v>373</v>
      </c>
      <c r="T252" s="1" t="s">
        <v>485</v>
      </c>
      <c r="X252">
        <v>1</v>
      </c>
      <c r="AR252" s="1" t="s">
        <v>117</v>
      </c>
      <c r="AS252" s="1" t="s">
        <v>117</v>
      </c>
      <c r="AU252" s="1" t="s">
        <v>866</v>
      </c>
      <c r="AV252">
        <v>1315</v>
      </c>
    </row>
    <row r="253" spans="1:48" ht="30" customHeight="1">
      <c r="A253" s="64" t="s">
        <v>678</v>
      </c>
      <c r="B253" s="64" t="s">
        <v>679</v>
      </c>
      <c r="C253" s="64" t="s">
        <v>8</v>
      </c>
      <c r="D253" s="57">
        <v>28</v>
      </c>
      <c r="E253" s="58"/>
      <c r="F253" s="58"/>
      <c r="G253" s="58"/>
      <c r="H253" s="58"/>
      <c r="I253" s="58"/>
      <c r="J253" s="58"/>
      <c r="K253" s="58"/>
      <c r="L253" s="58"/>
      <c r="M253" s="64"/>
      <c r="N253" s="1" t="s">
        <v>680</v>
      </c>
      <c r="O253" s="1" t="s">
        <v>117</v>
      </c>
      <c r="P253" s="1" t="s">
        <v>117</v>
      </c>
      <c r="Q253" s="1" t="s">
        <v>424</v>
      </c>
      <c r="R253" s="1" t="s">
        <v>373</v>
      </c>
      <c r="S253" s="1" t="s">
        <v>373</v>
      </c>
      <c r="T253" s="1" t="s">
        <v>485</v>
      </c>
      <c r="X253">
        <v>1</v>
      </c>
      <c r="AR253" s="1" t="s">
        <v>117</v>
      </c>
      <c r="AS253" s="1" t="s">
        <v>117</v>
      </c>
      <c r="AU253" s="1" t="s">
        <v>867</v>
      </c>
      <c r="AV253">
        <v>1316</v>
      </c>
    </row>
    <row r="254" spans="1:48" ht="30" customHeight="1">
      <c r="A254" s="64" t="s">
        <v>678</v>
      </c>
      <c r="B254" s="64" t="s">
        <v>868</v>
      </c>
      <c r="C254" s="64" t="s">
        <v>8</v>
      </c>
      <c r="D254" s="57">
        <v>1</v>
      </c>
      <c r="E254" s="58"/>
      <c r="F254" s="58"/>
      <c r="G254" s="58"/>
      <c r="H254" s="58"/>
      <c r="I254" s="58"/>
      <c r="J254" s="58"/>
      <c r="K254" s="58"/>
      <c r="L254" s="58"/>
      <c r="M254" s="64"/>
      <c r="N254" s="1" t="s">
        <v>869</v>
      </c>
      <c r="O254" s="1" t="s">
        <v>117</v>
      </c>
      <c r="P254" s="1" t="s">
        <v>117</v>
      </c>
      <c r="Q254" s="1" t="s">
        <v>424</v>
      </c>
      <c r="R254" s="1" t="s">
        <v>373</v>
      </c>
      <c r="S254" s="1" t="s">
        <v>373</v>
      </c>
      <c r="T254" s="1" t="s">
        <v>485</v>
      </c>
      <c r="X254">
        <v>1</v>
      </c>
      <c r="AR254" s="1" t="s">
        <v>117</v>
      </c>
      <c r="AS254" s="1" t="s">
        <v>117</v>
      </c>
      <c r="AU254" s="1" t="s">
        <v>870</v>
      </c>
      <c r="AV254">
        <v>1317</v>
      </c>
    </row>
    <row r="255" spans="1:48" ht="30" customHeight="1">
      <c r="A255" s="64" t="s">
        <v>678</v>
      </c>
      <c r="B255" s="64" t="s">
        <v>682</v>
      </c>
      <c r="C255" s="64" t="s">
        <v>8</v>
      </c>
      <c r="D255" s="57">
        <v>27</v>
      </c>
      <c r="E255" s="58"/>
      <c r="F255" s="58"/>
      <c r="G255" s="58"/>
      <c r="H255" s="58"/>
      <c r="I255" s="58"/>
      <c r="J255" s="58"/>
      <c r="K255" s="58"/>
      <c r="L255" s="58"/>
      <c r="M255" s="64"/>
      <c r="N255" s="1" t="s">
        <v>683</v>
      </c>
      <c r="O255" s="1" t="s">
        <v>117</v>
      </c>
      <c r="P255" s="1" t="s">
        <v>117</v>
      </c>
      <c r="Q255" s="1" t="s">
        <v>424</v>
      </c>
      <c r="R255" s="1" t="s">
        <v>373</v>
      </c>
      <c r="S255" s="1" t="s">
        <v>373</v>
      </c>
      <c r="T255" s="1" t="s">
        <v>485</v>
      </c>
      <c r="X255">
        <v>1</v>
      </c>
      <c r="AR255" s="1" t="s">
        <v>117</v>
      </c>
      <c r="AS255" s="1" t="s">
        <v>117</v>
      </c>
      <c r="AU255" s="1" t="s">
        <v>871</v>
      </c>
      <c r="AV255">
        <v>1318</v>
      </c>
    </row>
    <row r="256" spans="1:48" ht="30" customHeight="1">
      <c r="A256" s="64" t="s">
        <v>615</v>
      </c>
      <c r="B256" s="64" t="s">
        <v>117</v>
      </c>
      <c r="C256" s="64" t="s">
        <v>89</v>
      </c>
      <c r="D256" s="57">
        <v>8</v>
      </c>
      <c r="E256" s="58"/>
      <c r="F256" s="58"/>
      <c r="G256" s="58"/>
      <c r="H256" s="58"/>
      <c r="I256" s="58"/>
      <c r="J256" s="58"/>
      <c r="K256" s="58"/>
      <c r="L256" s="58"/>
      <c r="M256" s="64"/>
      <c r="N256" s="1" t="s">
        <v>616</v>
      </c>
      <c r="O256" s="1" t="s">
        <v>117</v>
      </c>
      <c r="P256" s="1" t="s">
        <v>117</v>
      </c>
      <c r="Q256" s="1" t="s">
        <v>424</v>
      </c>
      <c r="R256" s="1" t="s">
        <v>373</v>
      </c>
      <c r="S256" s="1" t="s">
        <v>373</v>
      </c>
      <c r="T256" s="1" t="s">
        <v>485</v>
      </c>
      <c r="X256">
        <v>1</v>
      </c>
      <c r="AR256" s="1" t="s">
        <v>117</v>
      </c>
      <c r="AS256" s="1" t="s">
        <v>117</v>
      </c>
      <c r="AU256" s="1" t="s">
        <v>872</v>
      </c>
      <c r="AV256">
        <v>1319</v>
      </c>
    </row>
    <row r="257" spans="1:48" ht="30" customHeight="1">
      <c r="A257" s="64" t="s">
        <v>618</v>
      </c>
      <c r="B257" s="64" t="s">
        <v>117</v>
      </c>
      <c r="C257" s="64" t="s">
        <v>89</v>
      </c>
      <c r="D257" s="57">
        <v>8</v>
      </c>
      <c r="E257" s="58"/>
      <c r="F257" s="58"/>
      <c r="G257" s="58"/>
      <c r="H257" s="58"/>
      <c r="I257" s="58"/>
      <c r="J257" s="58"/>
      <c r="K257" s="58"/>
      <c r="L257" s="58"/>
      <c r="M257" s="64"/>
      <c r="N257" s="1" t="s">
        <v>619</v>
      </c>
      <c r="O257" s="1" t="s">
        <v>117</v>
      </c>
      <c r="P257" s="1" t="s">
        <v>117</v>
      </c>
      <c r="Q257" s="1" t="s">
        <v>424</v>
      </c>
      <c r="R257" s="1" t="s">
        <v>373</v>
      </c>
      <c r="S257" s="1" t="s">
        <v>373</v>
      </c>
      <c r="T257" s="1" t="s">
        <v>485</v>
      </c>
      <c r="X257">
        <v>1</v>
      </c>
      <c r="AR257" s="1" t="s">
        <v>117</v>
      </c>
      <c r="AS257" s="1" t="s">
        <v>117</v>
      </c>
      <c r="AU257" s="1" t="s">
        <v>873</v>
      </c>
      <c r="AV257">
        <v>1320</v>
      </c>
    </row>
    <row r="258" spans="1:48" ht="30" customHeight="1">
      <c r="A258" s="64" t="s">
        <v>687</v>
      </c>
      <c r="B258" s="64" t="s">
        <v>612</v>
      </c>
      <c r="C258" s="64" t="s">
        <v>16</v>
      </c>
      <c r="D258" s="57">
        <v>29</v>
      </c>
      <c r="E258" s="58"/>
      <c r="F258" s="58"/>
      <c r="G258" s="58"/>
      <c r="H258" s="58"/>
      <c r="I258" s="58"/>
      <c r="J258" s="58"/>
      <c r="K258" s="58"/>
      <c r="L258" s="58"/>
      <c r="M258" s="64"/>
      <c r="N258" s="1" t="s">
        <v>688</v>
      </c>
      <c r="O258" s="1" t="s">
        <v>117</v>
      </c>
      <c r="P258" s="1" t="s">
        <v>117</v>
      </c>
      <c r="Q258" s="1" t="s">
        <v>424</v>
      </c>
      <c r="R258" s="1" t="s">
        <v>485</v>
      </c>
      <c r="S258" s="1" t="s">
        <v>373</v>
      </c>
      <c r="T258" s="1" t="s">
        <v>373</v>
      </c>
      <c r="X258">
        <v>1</v>
      </c>
      <c r="AR258" s="1" t="s">
        <v>117</v>
      </c>
      <c r="AS258" s="1" t="s">
        <v>117</v>
      </c>
      <c r="AU258" s="1" t="s">
        <v>874</v>
      </c>
      <c r="AV258">
        <v>1321</v>
      </c>
    </row>
    <row r="259" spans="1:48" ht="30" customHeight="1">
      <c r="A259" s="64" t="s">
        <v>690</v>
      </c>
      <c r="B259" s="64" t="s">
        <v>606</v>
      </c>
      <c r="C259" s="64" t="s">
        <v>88</v>
      </c>
      <c r="D259" s="57">
        <v>28</v>
      </c>
      <c r="E259" s="58"/>
      <c r="F259" s="58"/>
      <c r="G259" s="58"/>
      <c r="H259" s="58"/>
      <c r="I259" s="58"/>
      <c r="J259" s="58"/>
      <c r="K259" s="58"/>
      <c r="L259" s="58"/>
      <c r="M259" s="64"/>
      <c r="N259" s="1" t="s">
        <v>691</v>
      </c>
      <c r="O259" s="1" t="s">
        <v>117</v>
      </c>
      <c r="P259" s="1" t="s">
        <v>117</v>
      </c>
      <c r="Q259" s="1" t="s">
        <v>424</v>
      </c>
      <c r="R259" s="1" t="s">
        <v>485</v>
      </c>
      <c r="S259" s="1" t="s">
        <v>373</v>
      </c>
      <c r="T259" s="1" t="s">
        <v>373</v>
      </c>
      <c r="X259">
        <v>1</v>
      </c>
      <c r="AR259" s="1" t="s">
        <v>117</v>
      </c>
      <c r="AS259" s="1" t="s">
        <v>117</v>
      </c>
      <c r="AU259" s="1" t="s">
        <v>875</v>
      </c>
      <c r="AV259">
        <v>1322</v>
      </c>
    </row>
    <row r="260" spans="1:48" ht="30" customHeight="1">
      <c r="A260" s="64" t="s">
        <v>690</v>
      </c>
      <c r="B260" s="64" t="s">
        <v>609</v>
      </c>
      <c r="C260" s="64" t="s">
        <v>88</v>
      </c>
      <c r="D260" s="57">
        <v>1</v>
      </c>
      <c r="E260" s="58"/>
      <c r="F260" s="58"/>
      <c r="G260" s="58"/>
      <c r="H260" s="58"/>
      <c r="I260" s="58"/>
      <c r="J260" s="58"/>
      <c r="K260" s="58"/>
      <c r="L260" s="58"/>
      <c r="M260" s="64"/>
      <c r="N260" s="1" t="s">
        <v>876</v>
      </c>
      <c r="O260" s="1" t="s">
        <v>117</v>
      </c>
      <c r="P260" s="1" t="s">
        <v>117</v>
      </c>
      <c r="Q260" s="1" t="s">
        <v>424</v>
      </c>
      <c r="R260" s="1" t="s">
        <v>485</v>
      </c>
      <c r="S260" s="1" t="s">
        <v>373</v>
      </c>
      <c r="T260" s="1" t="s">
        <v>373</v>
      </c>
      <c r="X260">
        <v>1</v>
      </c>
      <c r="AR260" s="1" t="s">
        <v>117</v>
      </c>
      <c r="AS260" s="1" t="s">
        <v>117</v>
      </c>
      <c r="AU260" s="1" t="s">
        <v>877</v>
      </c>
      <c r="AV260">
        <v>1323</v>
      </c>
    </row>
    <row r="261" spans="1:48" ht="30" customHeight="1">
      <c r="A261" s="64" t="s">
        <v>690</v>
      </c>
      <c r="B261" s="64" t="s">
        <v>612</v>
      </c>
      <c r="C261" s="64" t="s">
        <v>88</v>
      </c>
      <c r="D261" s="57">
        <v>29</v>
      </c>
      <c r="E261" s="58"/>
      <c r="F261" s="58"/>
      <c r="G261" s="58"/>
      <c r="H261" s="58"/>
      <c r="I261" s="58"/>
      <c r="J261" s="58"/>
      <c r="K261" s="58"/>
      <c r="L261" s="58"/>
      <c r="M261" s="64"/>
      <c r="N261" s="1" t="s">
        <v>693</v>
      </c>
      <c r="O261" s="1" t="s">
        <v>117</v>
      </c>
      <c r="P261" s="1" t="s">
        <v>117</v>
      </c>
      <c r="Q261" s="1" t="s">
        <v>424</v>
      </c>
      <c r="R261" s="1" t="s">
        <v>485</v>
      </c>
      <c r="S261" s="1" t="s">
        <v>373</v>
      </c>
      <c r="T261" s="1" t="s">
        <v>373</v>
      </c>
      <c r="X261">
        <v>1</v>
      </c>
      <c r="AR261" s="1" t="s">
        <v>117</v>
      </c>
      <c r="AS261" s="1" t="s">
        <v>117</v>
      </c>
      <c r="AU261" s="1" t="s">
        <v>878</v>
      </c>
      <c r="AV261">
        <v>1324</v>
      </c>
    </row>
    <row r="262" spans="1:48" ht="30" customHeight="1">
      <c r="A262" s="64" t="s">
        <v>690</v>
      </c>
      <c r="B262" s="64" t="s">
        <v>695</v>
      </c>
      <c r="C262" s="64" t="s">
        <v>88</v>
      </c>
      <c r="D262" s="57">
        <v>27</v>
      </c>
      <c r="E262" s="58"/>
      <c r="F262" s="58"/>
      <c r="G262" s="58"/>
      <c r="H262" s="58"/>
      <c r="I262" s="58"/>
      <c r="J262" s="58"/>
      <c r="K262" s="58"/>
      <c r="L262" s="58"/>
      <c r="M262" s="64"/>
      <c r="N262" s="1" t="s">
        <v>696</v>
      </c>
      <c r="O262" s="1" t="s">
        <v>117</v>
      </c>
      <c r="P262" s="1" t="s">
        <v>117</v>
      </c>
      <c r="Q262" s="1" t="s">
        <v>424</v>
      </c>
      <c r="R262" s="1" t="s">
        <v>485</v>
      </c>
      <c r="S262" s="1" t="s">
        <v>373</v>
      </c>
      <c r="T262" s="1" t="s">
        <v>373</v>
      </c>
      <c r="X262">
        <v>1</v>
      </c>
      <c r="AR262" s="1" t="s">
        <v>117</v>
      </c>
      <c r="AS262" s="1" t="s">
        <v>117</v>
      </c>
      <c r="AU262" s="1" t="s">
        <v>879</v>
      </c>
      <c r="AV262">
        <v>1325</v>
      </c>
    </row>
    <row r="263" spans="1:48" ht="30" customHeight="1">
      <c r="A263" s="57"/>
      <c r="B263" s="57"/>
      <c r="C263" s="57"/>
      <c r="D263" s="57"/>
      <c r="E263" s="58"/>
      <c r="F263" s="58"/>
      <c r="G263" s="58"/>
      <c r="H263" s="58"/>
      <c r="I263" s="58"/>
      <c r="J263" s="58"/>
      <c r="K263" s="58"/>
      <c r="L263" s="58"/>
      <c r="M263" s="57"/>
      <c r="Q263" s="1" t="s">
        <v>424</v>
      </c>
    </row>
    <row r="264" spans="1:48" ht="30" customHeight="1">
      <c r="A264" s="57"/>
      <c r="B264" s="57"/>
      <c r="C264" s="57"/>
      <c r="D264" s="57"/>
      <c r="E264" s="58"/>
      <c r="F264" s="58"/>
      <c r="G264" s="58"/>
      <c r="H264" s="58"/>
      <c r="I264" s="58"/>
      <c r="J264" s="58"/>
      <c r="K264" s="58"/>
      <c r="L264" s="58"/>
      <c r="M264" s="57"/>
      <c r="Q264" s="1" t="s">
        <v>424</v>
      </c>
    </row>
    <row r="265" spans="1:48" ht="30" customHeight="1">
      <c r="A265" s="57"/>
      <c r="B265" s="57"/>
      <c r="C265" s="57"/>
      <c r="D265" s="57"/>
      <c r="E265" s="58"/>
      <c r="F265" s="58"/>
      <c r="G265" s="58"/>
      <c r="H265" s="58"/>
      <c r="I265" s="58"/>
      <c r="J265" s="58"/>
      <c r="K265" s="58"/>
      <c r="L265" s="58"/>
      <c r="M265" s="57"/>
      <c r="Q265" s="1" t="s">
        <v>424</v>
      </c>
    </row>
    <row r="266" spans="1:48" ht="30" customHeight="1">
      <c r="A266" s="65" t="s">
        <v>449</v>
      </c>
      <c r="B266" s="53"/>
      <c r="C266" s="53"/>
      <c r="D266" s="53"/>
      <c r="E266" s="54"/>
      <c r="F266" s="54"/>
      <c r="G266" s="54"/>
      <c r="H266" s="54"/>
      <c r="I266" s="54"/>
      <c r="J266" s="54"/>
      <c r="K266" s="54"/>
      <c r="L266" s="54"/>
      <c r="M266" s="53"/>
      <c r="N266" t="s">
        <v>524</v>
      </c>
    </row>
    <row r="267" spans="1:48" ht="30" customHeight="1">
      <c r="A267" s="75" t="s">
        <v>425</v>
      </c>
      <c r="B267" s="75" t="s">
        <v>117</v>
      </c>
      <c r="C267" s="76"/>
      <c r="D267" s="76"/>
      <c r="E267" s="77"/>
      <c r="F267" s="77"/>
      <c r="G267" s="77"/>
      <c r="H267" s="77"/>
      <c r="I267" s="77"/>
      <c r="J267" s="77"/>
      <c r="K267" s="77"/>
      <c r="L267" s="77"/>
      <c r="M267" s="57"/>
      <c r="Q267" s="1" t="s">
        <v>426</v>
      </c>
    </row>
    <row r="268" spans="1:48" ht="30" customHeight="1">
      <c r="A268" s="75" t="s">
        <v>698</v>
      </c>
      <c r="B268" s="75" t="s">
        <v>117</v>
      </c>
      <c r="C268" s="75" t="s">
        <v>699</v>
      </c>
      <c r="D268" s="76">
        <v>-210</v>
      </c>
      <c r="E268" s="77"/>
      <c r="F268" s="77"/>
      <c r="G268" s="77"/>
      <c r="H268" s="77"/>
      <c r="I268" s="77"/>
      <c r="J268" s="77"/>
      <c r="K268" s="77"/>
      <c r="L268" s="77"/>
      <c r="M268" s="64"/>
      <c r="N268" s="1" t="s">
        <v>700</v>
      </c>
      <c r="O268" s="1" t="s">
        <v>117</v>
      </c>
      <c r="P268" s="1" t="s">
        <v>117</v>
      </c>
      <c r="Q268" s="1" t="s">
        <v>426</v>
      </c>
      <c r="R268" s="1" t="s">
        <v>373</v>
      </c>
      <c r="S268" s="1" t="s">
        <v>373</v>
      </c>
      <c r="T268" s="1" t="s">
        <v>485</v>
      </c>
      <c r="X268">
        <v>1</v>
      </c>
      <c r="AR268" s="1" t="s">
        <v>117</v>
      </c>
      <c r="AS268" s="1" t="s">
        <v>117</v>
      </c>
      <c r="AU268" s="1" t="s">
        <v>880</v>
      </c>
      <c r="AV268">
        <v>1327</v>
      </c>
    </row>
    <row r="269" spans="1:48" ht="30" customHeight="1">
      <c r="A269" s="75" t="s">
        <v>881</v>
      </c>
      <c r="B269" s="75" t="s">
        <v>882</v>
      </c>
      <c r="C269" s="75" t="s">
        <v>45</v>
      </c>
      <c r="D269" s="76">
        <v>1.26</v>
      </c>
      <c r="E269" s="77"/>
      <c r="F269" s="77"/>
      <c r="G269" s="77"/>
      <c r="H269" s="77"/>
      <c r="I269" s="77"/>
      <c r="J269" s="77"/>
      <c r="K269" s="77"/>
      <c r="L269" s="77"/>
      <c r="M269" s="64"/>
      <c r="N269" s="1" t="s">
        <v>704</v>
      </c>
      <c r="O269" s="1" t="s">
        <v>117</v>
      </c>
      <c r="P269" s="1" t="s">
        <v>117</v>
      </c>
      <c r="Q269" s="1" t="s">
        <v>426</v>
      </c>
      <c r="R269" s="1" t="s">
        <v>373</v>
      </c>
      <c r="S269" s="1" t="s">
        <v>373</v>
      </c>
      <c r="T269" s="1" t="s">
        <v>485</v>
      </c>
      <c r="X269">
        <v>1</v>
      </c>
      <c r="AR269" s="1" t="s">
        <v>117</v>
      </c>
      <c r="AS269" s="1" t="s">
        <v>117</v>
      </c>
      <c r="AU269" s="1" t="s">
        <v>883</v>
      </c>
      <c r="AV269">
        <v>1329</v>
      </c>
    </row>
    <row r="270" spans="1:48" ht="30" customHeight="1">
      <c r="A270" s="75" t="s">
        <v>706</v>
      </c>
      <c r="B270" s="75" t="s">
        <v>707</v>
      </c>
      <c r="C270" s="75" t="s">
        <v>8</v>
      </c>
      <c r="D270" s="76">
        <v>105</v>
      </c>
      <c r="E270" s="77"/>
      <c r="F270" s="77"/>
      <c r="G270" s="77"/>
      <c r="H270" s="77"/>
      <c r="I270" s="77"/>
      <c r="J270" s="77"/>
      <c r="K270" s="77"/>
      <c r="L270" s="77"/>
      <c r="M270" s="64"/>
      <c r="N270" s="1" t="s">
        <v>708</v>
      </c>
      <c r="O270" s="1" t="s">
        <v>117</v>
      </c>
      <c r="P270" s="1" t="s">
        <v>117</v>
      </c>
      <c r="Q270" s="1" t="s">
        <v>426</v>
      </c>
      <c r="R270" s="1" t="s">
        <v>485</v>
      </c>
      <c r="S270" s="1" t="s">
        <v>373</v>
      </c>
      <c r="T270" s="1" t="s">
        <v>373</v>
      </c>
      <c r="X270">
        <v>1</v>
      </c>
      <c r="AR270" s="1" t="s">
        <v>117</v>
      </c>
      <c r="AS270" s="1" t="s">
        <v>117</v>
      </c>
      <c r="AU270" s="1" t="s">
        <v>884</v>
      </c>
      <c r="AV270">
        <v>1330</v>
      </c>
    </row>
    <row r="271" spans="1:48" ht="30" customHeight="1">
      <c r="A271" s="75" t="s">
        <v>706</v>
      </c>
      <c r="B271" s="75" t="s">
        <v>710</v>
      </c>
      <c r="C271" s="75" t="s">
        <v>8</v>
      </c>
      <c r="D271" s="76">
        <v>42</v>
      </c>
      <c r="E271" s="77"/>
      <c r="F271" s="77"/>
      <c r="G271" s="77"/>
      <c r="H271" s="77"/>
      <c r="I271" s="77"/>
      <c r="J271" s="77"/>
      <c r="K271" s="77"/>
      <c r="L271" s="77"/>
      <c r="M271" s="64"/>
      <c r="N271" s="1" t="s">
        <v>711</v>
      </c>
      <c r="O271" s="1" t="s">
        <v>117</v>
      </c>
      <c r="P271" s="1" t="s">
        <v>117</v>
      </c>
      <c r="Q271" s="1" t="s">
        <v>426</v>
      </c>
      <c r="R271" s="1" t="s">
        <v>485</v>
      </c>
      <c r="S271" s="1" t="s">
        <v>373</v>
      </c>
      <c r="T271" s="1" t="s">
        <v>373</v>
      </c>
      <c r="X271">
        <v>1</v>
      </c>
      <c r="AR271" s="1" t="s">
        <v>117</v>
      </c>
      <c r="AS271" s="1" t="s">
        <v>117</v>
      </c>
      <c r="AU271" s="1" t="s">
        <v>885</v>
      </c>
      <c r="AV271">
        <v>1331</v>
      </c>
    </row>
    <row r="272" spans="1:48" ht="30" customHeight="1">
      <c r="A272" s="75" t="s">
        <v>706</v>
      </c>
      <c r="B272" s="75" t="s">
        <v>622</v>
      </c>
      <c r="C272" s="75" t="s">
        <v>8</v>
      </c>
      <c r="D272" s="76">
        <v>2</v>
      </c>
      <c r="E272" s="77"/>
      <c r="F272" s="77"/>
      <c r="G272" s="77"/>
      <c r="H272" s="77"/>
      <c r="I272" s="77"/>
      <c r="J272" s="77"/>
      <c r="K272" s="77"/>
      <c r="L272" s="77"/>
      <c r="M272" s="64"/>
      <c r="N272" s="1" t="s">
        <v>713</v>
      </c>
      <c r="O272" s="1" t="s">
        <v>117</v>
      </c>
      <c r="P272" s="1" t="s">
        <v>117</v>
      </c>
      <c r="Q272" s="1" t="s">
        <v>426</v>
      </c>
      <c r="R272" s="1" t="s">
        <v>485</v>
      </c>
      <c r="S272" s="1" t="s">
        <v>373</v>
      </c>
      <c r="T272" s="1" t="s">
        <v>373</v>
      </c>
      <c r="X272">
        <v>1</v>
      </c>
      <c r="AR272" s="1" t="s">
        <v>117</v>
      </c>
      <c r="AS272" s="1" t="s">
        <v>117</v>
      </c>
      <c r="AU272" s="1" t="s">
        <v>886</v>
      </c>
      <c r="AV272">
        <v>1332</v>
      </c>
    </row>
    <row r="273" spans="1:48" ht="30" customHeight="1">
      <c r="A273" s="75" t="s">
        <v>715</v>
      </c>
      <c r="B273" s="75" t="s">
        <v>716</v>
      </c>
      <c r="C273" s="75" t="s">
        <v>33</v>
      </c>
      <c r="D273" s="76">
        <v>315</v>
      </c>
      <c r="E273" s="77"/>
      <c r="F273" s="77"/>
      <c r="G273" s="77"/>
      <c r="H273" s="77"/>
      <c r="I273" s="77"/>
      <c r="J273" s="77"/>
      <c r="K273" s="77"/>
      <c r="L273" s="77"/>
      <c r="M273" s="64"/>
      <c r="N273" s="1" t="s">
        <v>717</v>
      </c>
      <c r="O273" s="1" t="s">
        <v>117</v>
      </c>
      <c r="P273" s="1" t="s">
        <v>117</v>
      </c>
      <c r="Q273" s="1" t="s">
        <v>426</v>
      </c>
      <c r="R273" s="1" t="s">
        <v>485</v>
      </c>
      <c r="S273" s="1" t="s">
        <v>373</v>
      </c>
      <c r="T273" s="1" t="s">
        <v>373</v>
      </c>
      <c r="X273">
        <v>1</v>
      </c>
      <c r="AR273" s="1" t="s">
        <v>117</v>
      </c>
      <c r="AS273" s="1" t="s">
        <v>117</v>
      </c>
      <c r="AU273" s="1" t="s">
        <v>887</v>
      </c>
      <c r="AV273">
        <v>1333</v>
      </c>
    </row>
    <row r="274" spans="1:48" ht="30" customHeight="1">
      <c r="A274" s="75" t="s">
        <v>715</v>
      </c>
      <c r="B274" s="75" t="s">
        <v>529</v>
      </c>
      <c r="C274" s="75" t="s">
        <v>33</v>
      </c>
      <c r="D274" s="76">
        <v>78</v>
      </c>
      <c r="E274" s="77"/>
      <c r="F274" s="77"/>
      <c r="G274" s="77"/>
      <c r="H274" s="77"/>
      <c r="I274" s="77"/>
      <c r="J274" s="77"/>
      <c r="K274" s="77"/>
      <c r="L274" s="77"/>
      <c r="M274" s="64"/>
      <c r="N274" s="1" t="s">
        <v>719</v>
      </c>
      <c r="O274" s="1" t="s">
        <v>117</v>
      </c>
      <c r="P274" s="1" t="s">
        <v>117</v>
      </c>
      <c r="Q274" s="1" t="s">
        <v>426</v>
      </c>
      <c r="R274" s="1" t="s">
        <v>485</v>
      </c>
      <c r="S274" s="1" t="s">
        <v>373</v>
      </c>
      <c r="T274" s="1" t="s">
        <v>373</v>
      </c>
      <c r="X274">
        <v>1</v>
      </c>
      <c r="AR274" s="1" t="s">
        <v>117</v>
      </c>
      <c r="AS274" s="1" t="s">
        <v>117</v>
      </c>
      <c r="AU274" s="1" t="s">
        <v>888</v>
      </c>
      <c r="AV274">
        <v>1334</v>
      </c>
    </row>
    <row r="275" spans="1:48" ht="30" customHeight="1">
      <c r="A275" s="75" t="s">
        <v>721</v>
      </c>
      <c r="B275" s="75" t="s">
        <v>722</v>
      </c>
      <c r="C275" s="75" t="s">
        <v>33</v>
      </c>
      <c r="D275" s="76">
        <v>68</v>
      </c>
      <c r="E275" s="77"/>
      <c r="F275" s="77"/>
      <c r="G275" s="77"/>
      <c r="H275" s="77"/>
      <c r="I275" s="77"/>
      <c r="J275" s="77"/>
      <c r="K275" s="77"/>
      <c r="L275" s="77"/>
      <c r="M275" s="64"/>
      <c r="N275" s="1" t="s">
        <v>723</v>
      </c>
      <c r="O275" s="1" t="s">
        <v>117</v>
      </c>
      <c r="P275" s="1" t="s">
        <v>117</v>
      </c>
      <c r="Q275" s="1" t="s">
        <v>426</v>
      </c>
      <c r="R275" s="1" t="s">
        <v>485</v>
      </c>
      <c r="S275" s="1" t="s">
        <v>373</v>
      </c>
      <c r="T275" s="1" t="s">
        <v>373</v>
      </c>
      <c r="X275">
        <v>1</v>
      </c>
      <c r="AR275" s="1" t="s">
        <v>117</v>
      </c>
      <c r="AS275" s="1" t="s">
        <v>117</v>
      </c>
      <c r="AU275" s="1" t="s">
        <v>889</v>
      </c>
      <c r="AV275">
        <v>1335</v>
      </c>
    </row>
    <row r="276" spans="1:48" ht="30" customHeight="1">
      <c r="A276" s="75" t="s">
        <v>721</v>
      </c>
      <c r="B276" s="75" t="s">
        <v>609</v>
      </c>
      <c r="C276" s="75" t="s">
        <v>33</v>
      </c>
      <c r="D276" s="76">
        <v>2</v>
      </c>
      <c r="E276" s="77"/>
      <c r="F276" s="77"/>
      <c r="G276" s="77"/>
      <c r="H276" s="77"/>
      <c r="I276" s="77"/>
      <c r="J276" s="77"/>
      <c r="K276" s="77"/>
      <c r="L276" s="77"/>
      <c r="M276" s="64"/>
      <c r="N276" s="1" t="s">
        <v>890</v>
      </c>
      <c r="O276" s="1" t="s">
        <v>117</v>
      </c>
      <c r="P276" s="1" t="s">
        <v>117</v>
      </c>
      <c r="Q276" s="1" t="s">
        <v>426</v>
      </c>
      <c r="R276" s="1" t="s">
        <v>485</v>
      </c>
      <c r="S276" s="1" t="s">
        <v>373</v>
      </c>
      <c r="T276" s="1" t="s">
        <v>373</v>
      </c>
      <c r="X276">
        <v>1</v>
      </c>
      <c r="AR276" s="1" t="s">
        <v>117</v>
      </c>
      <c r="AS276" s="1" t="s">
        <v>117</v>
      </c>
      <c r="AU276" s="1" t="s">
        <v>891</v>
      </c>
      <c r="AV276">
        <v>1336</v>
      </c>
    </row>
    <row r="277" spans="1:48" ht="30" customHeight="1">
      <c r="A277" s="75" t="s">
        <v>721</v>
      </c>
      <c r="B277" s="75" t="s">
        <v>612</v>
      </c>
      <c r="C277" s="75" t="s">
        <v>33</v>
      </c>
      <c r="D277" s="76">
        <v>42</v>
      </c>
      <c r="E277" s="77"/>
      <c r="F277" s="77"/>
      <c r="G277" s="77"/>
      <c r="H277" s="77"/>
      <c r="I277" s="77"/>
      <c r="J277" s="77"/>
      <c r="K277" s="77"/>
      <c r="L277" s="77"/>
      <c r="M277" s="64"/>
      <c r="N277" s="1" t="s">
        <v>725</v>
      </c>
      <c r="O277" s="1" t="s">
        <v>117</v>
      </c>
      <c r="P277" s="1" t="s">
        <v>117</v>
      </c>
      <c r="Q277" s="1" t="s">
        <v>426</v>
      </c>
      <c r="R277" s="1" t="s">
        <v>485</v>
      </c>
      <c r="S277" s="1" t="s">
        <v>373</v>
      </c>
      <c r="T277" s="1" t="s">
        <v>373</v>
      </c>
      <c r="X277">
        <v>1</v>
      </c>
      <c r="AR277" s="1" t="s">
        <v>117</v>
      </c>
      <c r="AS277" s="1" t="s">
        <v>117</v>
      </c>
      <c r="AU277" s="1" t="s">
        <v>892</v>
      </c>
      <c r="AV277">
        <v>1337</v>
      </c>
    </row>
    <row r="278" spans="1:48" ht="30" customHeight="1">
      <c r="A278" s="64" t="s">
        <v>721</v>
      </c>
      <c r="B278" s="64" t="s">
        <v>695</v>
      </c>
      <c r="C278" s="64" t="s">
        <v>33</v>
      </c>
      <c r="D278" s="57">
        <v>44</v>
      </c>
      <c r="E278" s="58"/>
      <c r="F278" s="58"/>
      <c r="G278" s="58"/>
      <c r="H278" s="58"/>
      <c r="I278" s="58"/>
      <c r="J278" s="58"/>
      <c r="K278" s="58"/>
      <c r="L278" s="58"/>
      <c r="M278" s="64"/>
      <c r="N278" s="1" t="s">
        <v>727</v>
      </c>
      <c r="O278" s="1" t="s">
        <v>117</v>
      </c>
      <c r="P278" s="1" t="s">
        <v>117</v>
      </c>
      <c r="Q278" s="1" t="s">
        <v>426</v>
      </c>
      <c r="R278" s="1" t="s">
        <v>485</v>
      </c>
      <c r="S278" s="1" t="s">
        <v>373</v>
      </c>
      <c r="T278" s="1" t="s">
        <v>373</v>
      </c>
      <c r="X278">
        <v>1</v>
      </c>
      <c r="AR278" s="1" t="s">
        <v>117</v>
      </c>
      <c r="AS278" s="1" t="s">
        <v>117</v>
      </c>
      <c r="AU278" s="1" t="s">
        <v>893</v>
      </c>
      <c r="AV278">
        <v>1338</v>
      </c>
    </row>
    <row r="279" spans="1:48" ht="30" customHeight="1">
      <c r="A279" s="64" t="s">
        <v>729</v>
      </c>
      <c r="B279" s="64" t="s">
        <v>526</v>
      </c>
      <c r="C279" s="64" t="s">
        <v>33</v>
      </c>
      <c r="D279" s="57">
        <v>361</v>
      </c>
      <c r="E279" s="58"/>
      <c r="F279" s="58"/>
      <c r="G279" s="58"/>
      <c r="H279" s="58"/>
      <c r="I279" s="58"/>
      <c r="J279" s="58"/>
      <c r="K279" s="58"/>
      <c r="L279" s="58"/>
      <c r="M279" s="64"/>
      <c r="N279" s="1" t="s">
        <v>730</v>
      </c>
      <c r="O279" s="1" t="s">
        <v>117</v>
      </c>
      <c r="P279" s="1" t="s">
        <v>117</v>
      </c>
      <c r="Q279" s="1" t="s">
        <v>426</v>
      </c>
      <c r="R279" s="1" t="s">
        <v>485</v>
      </c>
      <c r="S279" s="1" t="s">
        <v>373</v>
      </c>
      <c r="T279" s="1" t="s">
        <v>373</v>
      </c>
      <c r="X279">
        <v>1</v>
      </c>
      <c r="AR279" s="1" t="s">
        <v>117</v>
      </c>
      <c r="AS279" s="1" t="s">
        <v>117</v>
      </c>
      <c r="AU279" s="1" t="s">
        <v>894</v>
      </c>
      <c r="AV279">
        <v>1339</v>
      </c>
    </row>
    <row r="280" spans="1:48" ht="30" customHeight="1">
      <c r="A280" s="64" t="s">
        <v>729</v>
      </c>
      <c r="B280" s="64" t="s">
        <v>529</v>
      </c>
      <c r="C280" s="64" t="s">
        <v>33</v>
      </c>
      <c r="D280" s="57">
        <v>32</v>
      </c>
      <c r="E280" s="58"/>
      <c r="F280" s="58"/>
      <c r="G280" s="58"/>
      <c r="H280" s="58"/>
      <c r="I280" s="58"/>
      <c r="J280" s="58"/>
      <c r="K280" s="58"/>
      <c r="L280" s="58"/>
      <c r="M280" s="64"/>
      <c r="N280" s="1" t="s">
        <v>732</v>
      </c>
      <c r="O280" s="1" t="s">
        <v>117</v>
      </c>
      <c r="P280" s="1" t="s">
        <v>117</v>
      </c>
      <c r="Q280" s="1" t="s">
        <v>426</v>
      </c>
      <c r="R280" s="1" t="s">
        <v>485</v>
      </c>
      <c r="S280" s="1" t="s">
        <v>373</v>
      </c>
      <c r="T280" s="1" t="s">
        <v>373</v>
      </c>
      <c r="X280">
        <v>1</v>
      </c>
      <c r="AR280" s="1" t="s">
        <v>117</v>
      </c>
      <c r="AS280" s="1" t="s">
        <v>117</v>
      </c>
      <c r="AU280" s="1" t="s">
        <v>895</v>
      </c>
      <c r="AV280">
        <v>1340</v>
      </c>
    </row>
    <row r="281" spans="1:48" ht="30" customHeight="1">
      <c r="A281" s="64" t="s">
        <v>734</v>
      </c>
      <c r="B281" s="64" t="s">
        <v>735</v>
      </c>
      <c r="C281" s="64" t="s">
        <v>8</v>
      </c>
      <c r="D281" s="57">
        <v>27</v>
      </c>
      <c r="E281" s="58"/>
      <c r="F281" s="58"/>
      <c r="G281" s="58"/>
      <c r="H281" s="58"/>
      <c r="I281" s="58"/>
      <c r="J281" s="58"/>
      <c r="K281" s="58"/>
      <c r="L281" s="58"/>
      <c r="M281" s="64"/>
      <c r="N281" s="1" t="s">
        <v>736</v>
      </c>
      <c r="O281" s="1" t="s">
        <v>117</v>
      </c>
      <c r="P281" s="1" t="s">
        <v>117</v>
      </c>
      <c r="Q281" s="1" t="s">
        <v>426</v>
      </c>
      <c r="R281" s="1" t="s">
        <v>485</v>
      </c>
      <c r="S281" s="1" t="s">
        <v>373</v>
      </c>
      <c r="T281" s="1" t="s">
        <v>373</v>
      </c>
      <c r="X281">
        <v>1</v>
      </c>
      <c r="AR281" s="1" t="s">
        <v>117</v>
      </c>
      <c r="AS281" s="1" t="s">
        <v>117</v>
      </c>
      <c r="AU281" s="1" t="s">
        <v>896</v>
      </c>
      <c r="AV281">
        <v>1341</v>
      </c>
    </row>
    <row r="282" spans="1:48" ht="30" customHeight="1">
      <c r="A282" s="64" t="s">
        <v>738</v>
      </c>
      <c r="B282" s="64" t="s">
        <v>739</v>
      </c>
      <c r="C282" s="64" t="s">
        <v>8</v>
      </c>
      <c r="D282" s="57">
        <v>23</v>
      </c>
      <c r="E282" s="58"/>
      <c r="F282" s="58"/>
      <c r="G282" s="58"/>
      <c r="H282" s="58"/>
      <c r="I282" s="58"/>
      <c r="J282" s="58"/>
      <c r="K282" s="58"/>
      <c r="L282" s="58"/>
      <c r="M282" s="64"/>
      <c r="N282" s="1" t="s">
        <v>740</v>
      </c>
      <c r="O282" s="1" t="s">
        <v>117</v>
      </c>
      <c r="P282" s="1" t="s">
        <v>117</v>
      </c>
      <c r="Q282" s="1" t="s">
        <v>426</v>
      </c>
      <c r="R282" s="1" t="s">
        <v>485</v>
      </c>
      <c r="S282" s="1" t="s">
        <v>373</v>
      </c>
      <c r="T282" s="1" t="s">
        <v>373</v>
      </c>
      <c r="X282">
        <v>1</v>
      </c>
      <c r="AR282" s="1" t="s">
        <v>117</v>
      </c>
      <c r="AS282" s="1" t="s">
        <v>117</v>
      </c>
      <c r="AU282" s="1" t="s">
        <v>897</v>
      </c>
      <c r="AV282">
        <v>1342</v>
      </c>
    </row>
    <row r="283" spans="1:48" ht="30" customHeight="1">
      <c r="A283" s="75" t="s">
        <v>898</v>
      </c>
      <c r="B283" s="75" t="s">
        <v>899</v>
      </c>
      <c r="C283" s="75" t="s">
        <v>8</v>
      </c>
      <c r="D283" s="76">
        <v>5</v>
      </c>
      <c r="E283" s="77"/>
      <c r="F283" s="77"/>
      <c r="G283" s="77"/>
      <c r="H283" s="77"/>
      <c r="I283" s="77"/>
      <c r="J283" s="77"/>
      <c r="K283" s="58"/>
      <c r="L283" s="58"/>
      <c r="M283" s="64"/>
      <c r="N283" s="1" t="s">
        <v>900</v>
      </c>
      <c r="O283" s="1" t="s">
        <v>117</v>
      </c>
      <c r="P283" s="1" t="s">
        <v>117</v>
      </c>
      <c r="Q283" s="1" t="s">
        <v>426</v>
      </c>
      <c r="R283" s="1" t="s">
        <v>485</v>
      </c>
      <c r="S283" s="1" t="s">
        <v>373</v>
      </c>
      <c r="T283" s="1" t="s">
        <v>373</v>
      </c>
      <c r="X283">
        <v>1</v>
      </c>
      <c r="AR283" s="1" t="s">
        <v>117</v>
      </c>
      <c r="AS283" s="1" t="s">
        <v>117</v>
      </c>
      <c r="AU283" s="1" t="s">
        <v>901</v>
      </c>
      <c r="AV283">
        <v>1343</v>
      </c>
    </row>
    <row r="284" spans="1:48" ht="30" customHeight="1">
      <c r="A284" s="75" t="s">
        <v>902</v>
      </c>
      <c r="B284" s="75" t="s">
        <v>804</v>
      </c>
      <c r="C284" s="75" t="s">
        <v>8</v>
      </c>
      <c r="D284" s="76">
        <v>1</v>
      </c>
      <c r="E284" s="77"/>
      <c r="F284" s="77"/>
      <c r="G284" s="77"/>
      <c r="H284" s="77"/>
      <c r="I284" s="77"/>
      <c r="J284" s="77"/>
      <c r="K284" s="58"/>
      <c r="L284" s="58"/>
      <c r="M284" s="64"/>
      <c r="N284" s="1" t="s">
        <v>903</v>
      </c>
      <c r="O284" s="1" t="s">
        <v>117</v>
      </c>
      <c r="P284" s="1" t="s">
        <v>117</v>
      </c>
      <c r="Q284" s="1" t="s">
        <v>426</v>
      </c>
      <c r="R284" s="1" t="s">
        <v>485</v>
      </c>
      <c r="S284" s="1" t="s">
        <v>373</v>
      </c>
      <c r="T284" s="1" t="s">
        <v>373</v>
      </c>
      <c r="X284">
        <v>1</v>
      </c>
      <c r="AR284" s="1" t="s">
        <v>117</v>
      </c>
      <c r="AS284" s="1" t="s">
        <v>117</v>
      </c>
      <c r="AU284" s="1" t="s">
        <v>904</v>
      </c>
      <c r="AV284">
        <v>1344</v>
      </c>
    </row>
    <row r="285" spans="1:48" ht="30" customHeight="1">
      <c r="A285" s="75" t="s">
        <v>905</v>
      </c>
      <c r="B285" s="75" t="s">
        <v>906</v>
      </c>
      <c r="C285" s="75" t="s">
        <v>8</v>
      </c>
      <c r="D285" s="76">
        <v>1</v>
      </c>
      <c r="E285" s="77"/>
      <c r="F285" s="77"/>
      <c r="G285" s="77"/>
      <c r="H285" s="77"/>
      <c r="I285" s="77"/>
      <c r="J285" s="77"/>
      <c r="K285" s="58"/>
      <c r="L285" s="58"/>
      <c r="M285" s="64"/>
      <c r="N285" s="1" t="s">
        <v>907</v>
      </c>
      <c r="O285" s="1" t="s">
        <v>117</v>
      </c>
      <c r="P285" s="1" t="s">
        <v>117</v>
      </c>
      <c r="Q285" s="1" t="s">
        <v>426</v>
      </c>
      <c r="R285" s="1" t="s">
        <v>485</v>
      </c>
      <c r="S285" s="1" t="s">
        <v>373</v>
      </c>
      <c r="T285" s="1" t="s">
        <v>373</v>
      </c>
      <c r="X285">
        <v>1</v>
      </c>
      <c r="AR285" s="1" t="s">
        <v>117</v>
      </c>
      <c r="AS285" s="1" t="s">
        <v>117</v>
      </c>
      <c r="AU285" s="1" t="s">
        <v>908</v>
      </c>
      <c r="AV285">
        <v>1345</v>
      </c>
    </row>
    <row r="286" spans="1:48" ht="30" customHeight="1">
      <c r="A286" s="75" t="s">
        <v>742</v>
      </c>
      <c r="B286" s="75" t="s">
        <v>743</v>
      </c>
      <c r="C286" s="75" t="s">
        <v>8</v>
      </c>
      <c r="D286" s="76">
        <v>23</v>
      </c>
      <c r="E286" s="77"/>
      <c r="F286" s="77"/>
      <c r="G286" s="77"/>
      <c r="H286" s="77"/>
      <c r="I286" s="77"/>
      <c r="J286" s="77"/>
      <c r="K286" s="58"/>
      <c r="L286" s="58"/>
      <c r="M286" s="64"/>
      <c r="N286" s="1" t="s">
        <v>744</v>
      </c>
      <c r="O286" s="1" t="s">
        <v>117</v>
      </c>
      <c r="P286" s="1" t="s">
        <v>117</v>
      </c>
      <c r="Q286" s="1" t="s">
        <v>426</v>
      </c>
      <c r="R286" s="1" t="s">
        <v>485</v>
      </c>
      <c r="S286" s="1" t="s">
        <v>373</v>
      </c>
      <c r="T286" s="1" t="s">
        <v>373</v>
      </c>
      <c r="X286">
        <v>1</v>
      </c>
      <c r="AR286" s="1" t="s">
        <v>117</v>
      </c>
      <c r="AS286" s="1" t="s">
        <v>117</v>
      </c>
      <c r="AU286" s="1" t="s">
        <v>909</v>
      </c>
      <c r="AV286">
        <v>1346</v>
      </c>
    </row>
    <row r="287" spans="1:48" ht="30" customHeight="1">
      <c r="A287" s="75" t="s">
        <v>746</v>
      </c>
      <c r="B287" s="75" t="s">
        <v>747</v>
      </c>
      <c r="C287" s="75" t="s">
        <v>8</v>
      </c>
      <c r="D287" s="76">
        <v>28</v>
      </c>
      <c r="E287" s="77"/>
      <c r="F287" s="77"/>
      <c r="G287" s="77"/>
      <c r="H287" s="77"/>
      <c r="I287" s="77"/>
      <c r="J287" s="77"/>
      <c r="K287" s="58"/>
      <c r="L287" s="58"/>
      <c r="M287" s="64"/>
      <c r="N287" s="1" t="s">
        <v>748</v>
      </c>
      <c r="O287" s="1" t="s">
        <v>117</v>
      </c>
      <c r="P287" s="1" t="s">
        <v>117</v>
      </c>
      <c r="Q287" s="1" t="s">
        <v>426</v>
      </c>
      <c r="R287" s="1" t="s">
        <v>485</v>
      </c>
      <c r="S287" s="1" t="s">
        <v>373</v>
      </c>
      <c r="T287" s="1" t="s">
        <v>373</v>
      </c>
      <c r="X287">
        <v>1</v>
      </c>
      <c r="AR287" s="1" t="s">
        <v>117</v>
      </c>
      <c r="AS287" s="1" t="s">
        <v>117</v>
      </c>
      <c r="AU287" s="1" t="s">
        <v>910</v>
      </c>
      <c r="AV287">
        <v>1347</v>
      </c>
    </row>
    <row r="288" spans="1:48" ht="30" customHeight="1">
      <c r="A288" s="75" t="s">
        <v>750</v>
      </c>
      <c r="B288" s="75" t="s">
        <v>751</v>
      </c>
      <c r="C288" s="75" t="s">
        <v>8</v>
      </c>
      <c r="D288" s="76">
        <v>28</v>
      </c>
      <c r="E288" s="77"/>
      <c r="F288" s="77"/>
      <c r="G288" s="77"/>
      <c r="H288" s="77"/>
      <c r="I288" s="77"/>
      <c r="J288" s="77"/>
      <c r="K288" s="58"/>
      <c r="L288" s="58"/>
      <c r="M288" s="64"/>
      <c r="N288" s="1" t="s">
        <v>752</v>
      </c>
      <c r="O288" s="1" t="s">
        <v>117</v>
      </c>
      <c r="P288" s="1" t="s">
        <v>117</v>
      </c>
      <c r="Q288" s="1" t="s">
        <v>426</v>
      </c>
      <c r="R288" s="1" t="s">
        <v>485</v>
      </c>
      <c r="S288" s="1" t="s">
        <v>373</v>
      </c>
      <c r="T288" s="1" t="s">
        <v>373</v>
      </c>
      <c r="X288">
        <v>1</v>
      </c>
      <c r="AR288" s="1" t="s">
        <v>117</v>
      </c>
      <c r="AS288" s="1" t="s">
        <v>117</v>
      </c>
      <c r="AU288" s="1" t="s">
        <v>911</v>
      </c>
      <c r="AV288">
        <v>1348</v>
      </c>
    </row>
    <row r="289" spans="1:48" ht="30" customHeight="1">
      <c r="A289" s="75" t="s">
        <v>136</v>
      </c>
      <c r="B289" s="75" t="s">
        <v>754</v>
      </c>
      <c r="C289" s="75" t="s">
        <v>8</v>
      </c>
      <c r="D289" s="76">
        <v>28</v>
      </c>
      <c r="E289" s="77"/>
      <c r="F289" s="77"/>
      <c r="G289" s="77"/>
      <c r="H289" s="77"/>
      <c r="I289" s="77"/>
      <c r="J289" s="77"/>
      <c r="K289" s="58"/>
      <c r="L289" s="58"/>
      <c r="M289" s="64"/>
      <c r="N289" s="1" t="s">
        <v>755</v>
      </c>
      <c r="O289" s="1" t="s">
        <v>117</v>
      </c>
      <c r="P289" s="1" t="s">
        <v>117</v>
      </c>
      <c r="Q289" s="1" t="s">
        <v>426</v>
      </c>
      <c r="R289" s="1" t="s">
        <v>485</v>
      </c>
      <c r="S289" s="1" t="s">
        <v>373</v>
      </c>
      <c r="T289" s="1" t="s">
        <v>373</v>
      </c>
      <c r="X289">
        <v>1</v>
      </c>
      <c r="AR289" s="1" t="s">
        <v>117</v>
      </c>
      <c r="AS289" s="1" t="s">
        <v>117</v>
      </c>
      <c r="AU289" s="1" t="s">
        <v>912</v>
      </c>
      <c r="AV289">
        <v>1349</v>
      </c>
    </row>
    <row r="290" spans="1:48" ht="30" customHeight="1">
      <c r="A290" s="75" t="s">
        <v>136</v>
      </c>
      <c r="B290" s="75" t="s">
        <v>757</v>
      </c>
      <c r="C290" s="75" t="s">
        <v>8</v>
      </c>
      <c r="D290" s="76">
        <v>27</v>
      </c>
      <c r="E290" s="77"/>
      <c r="F290" s="77"/>
      <c r="G290" s="77"/>
      <c r="H290" s="77"/>
      <c r="I290" s="77"/>
      <c r="J290" s="77"/>
      <c r="K290" s="58"/>
      <c r="L290" s="58"/>
      <c r="M290" s="64"/>
      <c r="N290" s="1" t="s">
        <v>758</v>
      </c>
      <c r="O290" s="1" t="s">
        <v>117</v>
      </c>
      <c r="P290" s="1" t="s">
        <v>117</v>
      </c>
      <c r="Q290" s="1" t="s">
        <v>426</v>
      </c>
      <c r="R290" s="1" t="s">
        <v>485</v>
      </c>
      <c r="S290" s="1" t="s">
        <v>373</v>
      </c>
      <c r="T290" s="1" t="s">
        <v>373</v>
      </c>
      <c r="X290">
        <v>1</v>
      </c>
      <c r="AR290" s="1" t="s">
        <v>117</v>
      </c>
      <c r="AS290" s="1" t="s">
        <v>117</v>
      </c>
      <c r="AU290" s="1" t="s">
        <v>913</v>
      </c>
      <c r="AV290">
        <v>1350</v>
      </c>
    </row>
    <row r="291" spans="1:48" ht="30" customHeight="1">
      <c r="A291" s="75" t="s">
        <v>136</v>
      </c>
      <c r="B291" s="75" t="s">
        <v>760</v>
      </c>
      <c r="C291" s="75" t="s">
        <v>8</v>
      </c>
      <c r="D291" s="76">
        <v>28</v>
      </c>
      <c r="E291" s="77"/>
      <c r="F291" s="77"/>
      <c r="G291" s="77"/>
      <c r="H291" s="77"/>
      <c r="I291" s="77"/>
      <c r="J291" s="77"/>
      <c r="K291" s="58"/>
      <c r="L291" s="58"/>
      <c r="M291" s="64"/>
      <c r="N291" s="1" t="s">
        <v>761</v>
      </c>
      <c r="O291" s="1" t="s">
        <v>117</v>
      </c>
      <c r="P291" s="1" t="s">
        <v>117</v>
      </c>
      <c r="Q291" s="1" t="s">
        <v>426</v>
      </c>
      <c r="R291" s="1" t="s">
        <v>485</v>
      </c>
      <c r="S291" s="1" t="s">
        <v>373</v>
      </c>
      <c r="T291" s="1" t="s">
        <v>373</v>
      </c>
      <c r="X291">
        <v>1</v>
      </c>
      <c r="AR291" s="1" t="s">
        <v>117</v>
      </c>
      <c r="AS291" s="1" t="s">
        <v>117</v>
      </c>
      <c r="AU291" s="1" t="s">
        <v>914</v>
      </c>
      <c r="AV291">
        <v>1351</v>
      </c>
    </row>
    <row r="292" spans="1:48" ht="30" customHeight="1">
      <c r="A292" s="75" t="s">
        <v>136</v>
      </c>
      <c r="B292" s="75" t="s">
        <v>763</v>
      </c>
      <c r="C292" s="75" t="s">
        <v>8</v>
      </c>
      <c r="D292" s="76">
        <v>2</v>
      </c>
      <c r="E292" s="77"/>
      <c r="F292" s="77"/>
      <c r="G292" s="77"/>
      <c r="H292" s="77"/>
      <c r="I292" s="77"/>
      <c r="J292" s="77"/>
      <c r="K292" s="58"/>
      <c r="L292" s="58"/>
      <c r="M292" s="64"/>
      <c r="N292" s="1" t="s">
        <v>764</v>
      </c>
      <c r="O292" s="1" t="s">
        <v>117</v>
      </c>
      <c r="P292" s="1" t="s">
        <v>117</v>
      </c>
      <c r="Q292" s="1" t="s">
        <v>426</v>
      </c>
      <c r="R292" s="1" t="s">
        <v>485</v>
      </c>
      <c r="S292" s="1" t="s">
        <v>373</v>
      </c>
      <c r="T292" s="1" t="s">
        <v>373</v>
      </c>
      <c r="X292">
        <v>1</v>
      </c>
      <c r="AR292" s="1" t="s">
        <v>117</v>
      </c>
      <c r="AS292" s="1" t="s">
        <v>117</v>
      </c>
      <c r="AU292" s="1" t="s">
        <v>915</v>
      </c>
      <c r="AV292">
        <v>1353</v>
      </c>
    </row>
    <row r="293" spans="1:48" ht="30" customHeight="1">
      <c r="A293" s="75" t="s">
        <v>766</v>
      </c>
      <c r="B293" s="75" t="s">
        <v>117</v>
      </c>
      <c r="C293" s="75" t="s">
        <v>8</v>
      </c>
      <c r="D293" s="76">
        <v>21</v>
      </c>
      <c r="E293" s="77"/>
      <c r="F293" s="77"/>
      <c r="G293" s="77"/>
      <c r="H293" s="77"/>
      <c r="I293" s="77"/>
      <c r="J293" s="77"/>
      <c r="K293" s="58"/>
      <c r="L293" s="58"/>
      <c r="M293" s="64"/>
      <c r="N293" s="1" t="s">
        <v>767</v>
      </c>
      <c r="O293" s="1" t="s">
        <v>117</v>
      </c>
      <c r="P293" s="1" t="s">
        <v>117</v>
      </c>
      <c r="Q293" s="1" t="s">
        <v>426</v>
      </c>
      <c r="R293" s="1" t="s">
        <v>485</v>
      </c>
      <c r="S293" s="1" t="s">
        <v>373</v>
      </c>
      <c r="T293" s="1" t="s">
        <v>373</v>
      </c>
      <c r="X293">
        <v>1</v>
      </c>
      <c r="AR293" s="1" t="s">
        <v>117</v>
      </c>
      <c r="AS293" s="1" t="s">
        <v>117</v>
      </c>
      <c r="AU293" s="1" t="s">
        <v>916</v>
      </c>
      <c r="AV293">
        <v>1354</v>
      </c>
    </row>
    <row r="294" spans="1:48" ht="30" customHeight="1">
      <c r="A294" s="75" t="s">
        <v>136</v>
      </c>
      <c r="B294" s="75" t="s">
        <v>769</v>
      </c>
      <c r="C294" s="75" t="s">
        <v>8</v>
      </c>
      <c r="D294" s="76">
        <v>2</v>
      </c>
      <c r="E294" s="77"/>
      <c r="F294" s="77"/>
      <c r="G294" s="77"/>
      <c r="H294" s="77"/>
      <c r="I294" s="77"/>
      <c r="J294" s="77"/>
      <c r="K294" s="58"/>
      <c r="L294" s="58"/>
      <c r="M294" s="64"/>
      <c r="N294" s="1" t="s">
        <v>770</v>
      </c>
      <c r="O294" s="1" t="s">
        <v>117</v>
      </c>
      <c r="P294" s="1" t="s">
        <v>117</v>
      </c>
      <c r="Q294" s="1" t="s">
        <v>426</v>
      </c>
      <c r="R294" s="1" t="s">
        <v>485</v>
      </c>
      <c r="S294" s="1" t="s">
        <v>373</v>
      </c>
      <c r="T294" s="1" t="s">
        <v>373</v>
      </c>
      <c r="X294">
        <v>1</v>
      </c>
      <c r="AR294" s="1" t="s">
        <v>117</v>
      </c>
      <c r="AS294" s="1" t="s">
        <v>117</v>
      </c>
      <c r="AU294" s="1" t="s">
        <v>917</v>
      </c>
      <c r="AV294">
        <v>1355</v>
      </c>
    </row>
    <row r="295" spans="1:48" ht="30" customHeight="1">
      <c r="A295" s="75" t="s">
        <v>772</v>
      </c>
      <c r="B295" s="75" t="s">
        <v>773</v>
      </c>
      <c r="C295" s="75" t="s">
        <v>88</v>
      </c>
      <c r="D295" s="76">
        <v>29</v>
      </c>
      <c r="E295" s="77"/>
      <c r="F295" s="77"/>
      <c r="G295" s="77"/>
      <c r="H295" s="77"/>
      <c r="I295" s="77"/>
      <c r="J295" s="77"/>
      <c r="K295" s="58"/>
      <c r="L295" s="58"/>
      <c r="M295" s="64"/>
      <c r="N295" s="1" t="s">
        <v>774</v>
      </c>
      <c r="O295" s="1" t="s">
        <v>117</v>
      </c>
      <c r="P295" s="1" t="s">
        <v>117</v>
      </c>
      <c r="Q295" s="1" t="s">
        <v>426</v>
      </c>
      <c r="R295" s="1" t="s">
        <v>485</v>
      </c>
      <c r="S295" s="1" t="s">
        <v>373</v>
      </c>
      <c r="T295" s="1" t="s">
        <v>373</v>
      </c>
      <c r="X295">
        <v>1</v>
      </c>
      <c r="AR295" s="1" t="s">
        <v>117</v>
      </c>
      <c r="AS295" s="1" t="s">
        <v>117</v>
      </c>
      <c r="AU295" s="1" t="s">
        <v>918</v>
      </c>
      <c r="AV295">
        <v>1356</v>
      </c>
    </row>
    <row r="296" spans="1:48" ht="30" customHeight="1">
      <c r="A296" s="76"/>
      <c r="B296" s="76"/>
      <c r="C296" s="76"/>
      <c r="D296" s="76"/>
      <c r="E296" s="77"/>
      <c r="F296" s="77"/>
      <c r="G296" s="77"/>
      <c r="H296" s="77"/>
      <c r="I296" s="77"/>
      <c r="J296" s="77"/>
      <c r="K296" s="58"/>
      <c r="L296" s="58"/>
      <c r="M296" s="57"/>
      <c r="Q296" s="1" t="s">
        <v>426</v>
      </c>
    </row>
    <row r="297" spans="1:48" ht="30" customHeight="1">
      <c r="A297" s="76"/>
      <c r="B297" s="76"/>
      <c r="C297" s="76"/>
      <c r="D297" s="76"/>
      <c r="E297" s="77"/>
      <c r="F297" s="77"/>
      <c r="G297" s="77"/>
      <c r="H297" s="77"/>
      <c r="I297" s="77"/>
      <c r="J297" s="77"/>
      <c r="K297" s="58"/>
      <c r="L297" s="58"/>
      <c r="M297" s="57"/>
      <c r="Q297" s="1" t="s">
        <v>426</v>
      </c>
    </row>
    <row r="298" spans="1:48" ht="30" customHeight="1">
      <c r="A298" s="76"/>
      <c r="B298" s="76"/>
      <c r="C298" s="76"/>
      <c r="D298" s="76"/>
      <c r="E298" s="77"/>
      <c r="F298" s="77"/>
      <c r="G298" s="77"/>
      <c r="H298" s="77"/>
      <c r="I298" s="77"/>
      <c r="J298" s="77"/>
      <c r="K298" s="58"/>
      <c r="L298" s="58"/>
      <c r="M298" s="57"/>
      <c r="Q298" s="1" t="s">
        <v>426</v>
      </c>
    </row>
    <row r="299" spans="1:48" ht="30" customHeight="1">
      <c r="A299" s="76"/>
      <c r="B299" s="76"/>
      <c r="C299" s="76"/>
      <c r="D299" s="76"/>
      <c r="E299" s="77"/>
      <c r="F299" s="77"/>
      <c r="G299" s="77"/>
      <c r="H299" s="77"/>
      <c r="I299" s="77"/>
      <c r="J299" s="77"/>
      <c r="K299" s="58"/>
      <c r="L299" s="58"/>
      <c r="M299" s="57"/>
      <c r="Q299" s="1" t="s">
        <v>426</v>
      </c>
    </row>
    <row r="300" spans="1:48" ht="30" customHeight="1">
      <c r="A300" s="76"/>
      <c r="B300" s="76"/>
      <c r="C300" s="76"/>
      <c r="D300" s="76"/>
      <c r="E300" s="77"/>
      <c r="F300" s="77"/>
      <c r="G300" s="77"/>
      <c r="H300" s="77"/>
      <c r="I300" s="77"/>
      <c r="J300" s="77"/>
      <c r="K300" s="58"/>
      <c r="L300" s="58"/>
      <c r="M300" s="57"/>
      <c r="Q300" s="1" t="s">
        <v>426</v>
      </c>
    </row>
    <row r="301" spans="1:48" ht="30" customHeight="1">
      <c r="A301" s="76"/>
      <c r="B301" s="76"/>
      <c r="C301" s="76"/>
      <c r="D301" s="76"/>
      <c r="E301" s="77"/>
      <c r="F301" s="77"/>
      <c r="G301" s="77"/>
      <c r="H301" s="77"/>
      <c r="I301" s="77"/>
      <c r="J301" s="77"/>
      <c r="K301" s="58"/>
      <c r="L301" s="58"/>
      <c r="M301" s="57"/>
      <c r="Q301" s="1" t="s">
        <v>426</v>
      </c>
    </row>
    <row r="302" spans="1:48" ht="30" customHeight="1">
      <c r="A302" s="76"/>
      <c r="B302" s="76"/>
      <c r="C302" s="76"/>
      <c r="D302" s="76"/>
      <c r="E302" s="77"/>
      <c r="F302" s="77"/>
      <c r="G302" s="77"/>
      <c r="H302" s="77"/>
      <c r="I302" s="77"/>
      <c r="J302" s="77"/>
      <c r="K302" s="58"/>
      <c r="L302" s="58"/>
      <c r="M302" s="57"/>
      <c r="Q302" s="1" t="s">
        <v>426</v>
      </c>
    </row>
    <row r="303" spans="1:48" ht="30" customHeight="1">
      <c r="A303" s="76"/>
      <c r="B303" s="76"/>
      <c r="C303" s="76"/>
      <c r="D303" s="76"/>
      <c r="E303" s="77"/>
      <c r="F303" s="77"/>
      <c r="G303" s="77"/>
      <c r="H303" s="77"/>
      <c r="I303" s="77"/>
      <c r="J303" s="77"/>
      <c r="K303" s="58"/>
      <c r="L303" s="58"/>
      <c r="M303" s="57"/>
      <c r="Q303" s="1" t="s">
        <v>426</v>
      </c>
    </row>
    <row r="304" spans="1:48" ht="30" customHeight="1">
      <c r="A304" s="57"/>
      <c r="B304" s="57"/>
      <c r="C304" s="57"/>
      <c r="D304" s="57"/>
      <c r="E304" s="58"/>
      <c r="F304" s="58"/>
      <c r="G304" s="58"/>
      <c r="H304" s="58"/>
      <c r="I304" s="58"/>
      <c r="J304" s="58"/>
      <c r="K304" s="58"/>
      <c r="L304" s="58"/>
      <c r="M304" s="57"/>
      <c r="Q304" s="1" t="s">
        <v>426</v>
      </c>
    </row>
    <row r="305" spans="1:48" ht="30" customHeight="1">
      <c r="A305" s="57"/>
      <c r="B305" s="57"/>
      <c r="C305" s="57"/>
      <c r="D305" s="57"/>
      <c r="E305" s="58"/>
      <c r="F305" s="58"/>
      <c r="G305" s="58"/>
      <c r="H305" s="58"/>
      <c r="I305" s="58"/>
      <c r="J305" s="58"/>
      <c r="K305" s="58"/>
      <c r="L305" s="58"/>
      <c r="M305" s="57"/>
      <c r="Q305" s="1" t="s">
        <v>426</v>
      </c>
    </row>
    <row r="306" spans="1:48" ht="30" customHeight="1">
      <c r="A306" s="57"/>
      <c r="B306" s="57"/>
      <c r="C306" s="57"/>
      <c r="D306" s="57"/>
      <c r="E306" s="58"/>
      <c r="F306" s="58"/>
      <c r="G306" s="58"/>
      <c r="H306" s="58"/>
      <c r="I306" s="58"/>
      <c r="J306" s="58"/>
      <c r="K306" s="58"/>
      <c r="L306" s="58"/>
      <c r="M306" s="57"/>
      <c r="Q306" s="1" t="s">
        <v>426</v>
      </c>
    </row>
    <row r="307" spans="1:48" ht="30" customHeight="1">
      <c r="A307" s="57"/>
      <c r="B307" s="57"/>
      <c r="C307" s="57"/>
      <c r="D307" s="57"/>
      <c r="E307" s="58"/>
      <c r="F307" s="58"/>
      <c r="G307" s="58"/>
      <c r="H307" s="58"/>
      <c r="I307" s="58"/>
      <c r="J307" s="58"/>
      <c r="K307" s="58"/>
      <c r="L307" s="58"/>
      <c r="M307" s="57"/>
      <c r="Q307" s="1" t="s">
        <v>426</v>
      </c>
    </row>
    <row r="308" spans="1:48" ht="30" customHeight="1">
      <c r="A308" s="65" t="s">
        <v>449</v>
      </c>
      <c r="B308" s="53"/>
      <c r="C308" s="53"/>
      <c r="D308" s="53"/>
      <c r="E308" s="54"/>
      <c r="F308" s="54"/>
      <c r="G308" s="54"/>
      <c r="H308" s="54"/>
      <c r="I308" s="54"/>
      <c r="J308" s="54"/>
      <c r="K308" s="54"/>
      <c r="L308" s="54"/>
      <c r="M308" s="53"/>
      <c r="N308" t="s">
        <v>524</v>
      </c>
    </row>
    <row r="309" spans="1:48" ht="30" customHeight="1">
      <c r="A309" s="64" t="s">
        <v>919</v>
      </c>
      <c r="B309" s="64" t="s">
        <v>117</v>
      </c>
      <c r="C309" s="57"/>
      <c r="D309" s="57"/>
      <c r="E309" s="58"/>
      <c r="F309" s="58"/>
      <c r="G309" s="58"/>
      <c r="H309" s="58"/>
      <c r="I309" s="58"/>
      <c r="J309" s="58"/>
      <c r="K309" s="58"/>
      <c r="L309" s="58"/>
      <c r="M309" s="57"/>
      <c r="Q309" s="1" t="s">
        <v>428</v>
      </c>
    </row>
    <row r="310" spans="1:48" ht="30" customHeight="1">
      <c r="A310" s="64" t="s">
        <v>920</v>
      </c>
      <c r="B310" s="64" t="s">
        <v>117</v>
      </c>
      <c r="C310" s="64" t="s">
        <v>89</v>
      </c>
      <c r="D310" s="57">
        <v>1</v>
      </c>
      <c r="E310" s="58"/>
      <c r="F310" s="58"/>
      <c r="G310" s="58"/>
      <c r="H310" s="58"/>
      <c r="I310" s="58"/>
      <c r="J310" s="58"/>
      <c r="K310" s="58"/>
      <c r="L310" s="58"/>
      <c r="M310" s="64"/>
      <c r="N310" s="1" t="s">
        <v>779</v>
      </c>
      <c r="O310" s="1" t="s">
        <v>117</v>
      </c>
      <c r="P310" s="1" t="s">
        <v>117</v>
      </c>
      <c r="Q310" s="1" t="s">
        <v>428</v>
      </c>
      <c r="R310" s="1" t="s">
        <v>373</v>
      </c>
      <c r="S310" s="1" t="s">
        <v>373</v>
      </c>
      <c r="T310" s="1" t="s">
        <v>485</v>
      </c>
      <c r="AR310" s="1" t="s">
        <v>117</v>
      </c>
      <c r="AS310" s="1" t="s">
        <v>117</v>
      </c>
      <c r="AU310" s="1" t="s">
        <v>921</v>
      </c>
      <c r="AV310">
        <v>1484</v>
      </c>
    </row>
    <row r="311" spans="1:48" ht="30" customHeight="1">
      <c r="A311" s="57"/>
      <c r="B311" s="57"/>
      <c r="C311" s="57"/>
      <c r="D311" s="57"/>
      <c r="E311" s="58"/>
      <c r="F311" s="58"/>
      <c r="G311" s="58"/>
      <c r="H311" s="58"/>
      <c r="I311" s="58"/>
      <c r="J311" s="58"/>
      <c r="K311" s="58"/>
      <c r="L311" s="58"/>
      <c r="M311" s="57"/>
      <c r="Q311" s="1" t="s">
        <v>428</v>
      </c>
    </row>
    <row r="312" spans="1:48" ht="30" customHeight="1">
      <c r="A312" s="57"/>
      <c r="B312" s="57"/>
      <c r="C312" s="57"/>
      <c r="D312" s="57"/>
      <c r="E312" s="58"/>
      <c r="F312" s="58"/>
      <c r="G312" s="58"/>
      <c r="H312" s="58"/>
      <c r="I312" s="58"/>
      <c r="J312" s="58"/>
      <c r="K312" s="58"/>
      <c r="L312" s="58"/>
      <c r="M312" s="57"/>
      <c r="Q312" s="1" t="s">
        <v>428</v>
      </c>
    </row>
    <row r="313" spans="1:48" ht="30" customHeight="1">
      <c r="A313" s="57"/>
      <c r="B313" s="57"/>
      <c r="C313" s="57"/>
      <c r="D313" s="57"/>
      <c r="E313" s="58"/>
      <c r="F313" s="58"/>
      <c r="G313" s="58"/>
      <c r="H313" s="58"/>
      <c r="I313" s="58"/>
      <c r="J313" s="58"/>
      <c r="K313" s="58"/>
      <c r="L313" s="58"/>
      <c r="M313" s="57"/>
      <c r="Q313" s="1" t="s">
        <v>428</v>
      </c>
    </row>
    <row r="314" spans="1:48" ht="30" customHeight="1">
      <c r="A314" s="57"/>
      <c r="B314" s="57"/>
      <c r="C314" s="57"/>
      <c r="D314" s="57"/>
      <c r="E314" s="58"/>
      <c r="F314" s="58"/>
      <c r="G314" s="58"/>
      <c r="H314" s="58"/>
      <c r="I314" s="58"/>
      <c r="J314" s="58"/>
      <c r="K314" s="58"/>
      <c r="L314" s="58"/>
      <c r="M314" s="57"/>
      <c r="Q314" s="1" t="s">
        <v>428</v>
      </c>
    </row>
    <row r="315" spans="1:48" ht="30" customHeight="1">
      <c r="A315" s="57"/>
      <c r="B315" s="57"/>
      <c r="C315" s="57"/>
      <c r="D315" s="57"/>
      <c r="E315" s="58"/>
      <c r="F315" s="58"/>
      <c r="G315" s="58"/>
      <c r="H315" s="58"/>
      <c r="I315" s="58"/>
      <c r="J315" s="58"/>
      <c r="K315" s="58"/>
      <c r="L315" s="58"/>
      <c r="M315" s="57"/>
      <c r="Q315" s="1" t="s">
        <v>428</v>
      </c>
    </row>
    <row r="316" spans="1:48" ht="30" customHeight="1">
      <c r="A316" s="57"/>
      <c r="B316" s="57"/>
      <c r="C316" s="57"/>
      <c r="D316" s="57"/>
      <c r="E316" s="58"/>
      <c r="F316" s="58"/>
      <c r="G316" s="58"/>
      <c r="H316" s="58"/>
      <c r="I316" s="58"/>
      <c r="J316" s="58"/>
      <c r="K316" s="58"/>
      <c r="L316" s="58"/>
      <c r="M316" s="57"/>
      <c r="Q316" s="1" t="s">
        <v>428</v>
      </c>
    </row>
    <row r="317" spans="1:48" ht="30" customHeight="1">
      <c r="A317" s="57"/>
      <c r="B317" s="57"/>
      <c r="C317" s="57"/>
      <c r="D317" s="57"/>
      <c r="E317" s="58"/>
      <c r="F317" s="58"/>
      <c r="G317" s="58"/>
      <c r="H317" s="58"/>
      <c r="I317" s="58"/>
      <c r="J317" s="58"/>
      <c r="K317" s="58"/>
      <c r="L317" s="58"/>
      <c r="M317" s="57"/>
      <c r="Q317" s="1" t="s">
        <v>428</v>
      </c>
    </row>
    <row r="318" spans="1:48" ht="30" customHeight="1">
      <c r="A318" s="57"/>
      <c r="B318" s="57"/>
      <c r="C318" s="57"/>
      <c r="D318" s="57"/>
      <c r="E318" s="58"/>
      <c r="F318" s="58"/>
      <c r="G318" s="58"/>
      <c r="H318" s="58"/>
      <c r="I318" s="58"/>
      <c r="J318" s="58"/>
      <c r="K318" s="58"/>
      <c r="L318" s="58"/>
      <c r="M318" s="57"/>
      <c r="Q318" s="1" t="s">
        <v>428</v>
      </c>
    </row>
    <row r="319" spans="1:48" ht="30" customHeight="1">
      <c r="A319" s="57"/>
      <c r="B319" s="57"/>
      <c r="C319" s="57"/>
      <c r="D319" s="57"/>
      <c r="E319" s="58"/>
      <c r="F319" s="58"/>
      <c r="G319" s="58"/>
      <c r="H319" s="58"/>
      <c r="I319" s="58"/>
      <c r="J319" s="58"/>
      <c r="K319" s="58"/>
      <c r="L319" s="58"/>
      <c r="M319" s="57"/>
      <c r="Q319" s="1" t="s">
        <v>428</v>
      </c>
    </row>
    <row r="320" spans="1:48" ht="30" customHeight="1">
      <c r="A320" s="57"/>
      <c r="B320" s="57"/>
      <c r="C320" s="57"/>
      <c r="D320" s="57"/>
      <c r="E320" s="58"/>
      <c r="F320" s="58"/>
      <c r="G320" s="58"/>
      <c r="H320" s="58"/>
      <c r="I320" s="58"/>
      <c r="J320" s="58"/>
      <c r="K320" s="58"/>
      <c r="L320" s="58"/>
      <c r="M320" s="57"/>
      <c r="Q320" s="1" t="s">
        <v>428</v>
      </c>
    </row>
    <row r="321" spans="1:48" ht="30" customHeight="1">
      <c r="A321" s="57"/>
      <c r="B321" s="57"/>
      <c r="C321" s="57"/>
      <c r="D321" s="57"/>
      <c r="E321" s="58"/>
      <c r="F321" s="58"/>
      <c r="G321" s="58"/>
      <c r="H321" s="58"/>
      <c r="I321" s="58"/>
      <c r="J321" s="58"/>
      <c r="K321" s="58"/>
      <c r="L321" s="58"/>
      <c r="M321" s="57"/>
      <c r="Q321" s="1" t="s">
        <v>428</v>
      </c>
    </row>
    <row r="322" spans="1:48" ht="30" customHeight="1">
      <c r="A322" s="57"/>
      <c r="B322" s="57"/>
      <c r="C322" s="57"/>
      <c r="D322" s="57"/>
      <c r="E322" s="58"/>
      <c r="F322" s="58"/>
      <c r="G322" s="58"/>
      <c r="H322" s="58"/>
      <c r="I322" s="58"/>
      <c r="J322" s="58"/>
      <c r="K322" s="58"/>
      <c r="L322" s="58"/>
      <c r="M322" s="57"/>
      <c r="Q322" s="1" t="s">
        <v>428</v>
      </c>
    </row>
    <row r="323" spans="1:48" ht="30" customHeight="1">
      <c r="A323" s="57"/>
      <c r="B323" s="57"/>
      <c r="C323" s="57"/>
      <c r="D323" s="57"/>
      <c r="E323" s="58"/>
      <c r="F323" s="58"/>
      <c r="G323" s="58"/>
      <c r="H323" s="58"/>
      <c r="I323" s="58"/>
      <c r="J323" s="58"/>
      <c r="K323" s="58"/>
      <c r="L323" s="58"/>
      <c r="M323" s="57"/>
      <c r="Q323" s="1" t="s">
        <v>428</v>
      </c>
    </row>
    <row r="324" spans="1:48" ht="30" customHeight="1">
      <c r="A324" s="57"/>
      <c r="B324" s="57"/>
      <c r="C324" s="57"/>
      <c r="D324" s="57"/>
      <c r="E324" s="58"/>
      <c r="F324" s="58"/>
      <c r="G324" s="58"/>
      <c r="H324" s="58"/>
      <c r="I324" s="58"/>
      <c r="J324" s="58"/>
      <c r="K324" s="58"/>
      <c r="L324" s="58"/>
      <c r="M324" s="57"/>
      <c r="Q324" s="1" t="s">
        <v>428</v>
      </c>
    </row>
    <row r="325" spans="1:48" ht="30" customHeight="1">
      <c r="A325" s="57"/>
      <c r="B325" s="57"/>
      <c r="C325" s="57"/>
      <c r="D325" s="57"/>
      <c r="E325" s="58"/>
      <c r="F325" s="58"/>
      <c r="G325" s="58"/>
      <c r="H325" s="58"/>
      <c r="I325" s="58"/>
      <c r="J325" s="58"/>
      <c r="K325" s="58"/>
      <c r="L325" s="58"/>
      <c r="M325" s="57"/>
      <c r="Q325" s="1" t="s">
        <v>428</v>
      </c>
    </row>
    <row r="326" spans="1:48" ht="30" customHeight="1">
      <c r="A326" s="57"/>
      <c r="B326" s="57"/>
      <c r="C326" s="57"/>
      <c r="D326" s="57"/>
      <c r="E326" s="58"/>
      <c r="F326" s="58"/>
      <c r="G326" s="58"/>
      <c r="H326" s="58"/>
      <c r="I326" s="58"/>
      <c r="J326" s="58"/>
      <c r="K326" s="58"/>
      <c r="L326" s="58"/>
      <c r="M326" s="57"/>
      <c r="Q326" s="1" t="s">
        <v>428</v>
      </c>
    </row>
    <row r="327" spans="1:48" ht="30" customHeight="1">
      <c r="A327" s="57"/>
      <c r="B327" s="57"/>
      <c r="C327" s="57"/>
      <c r="D327" s="57"/>
      <c r="E327" s="58"/>
      <c r="F327" s="58"/>
      <c r="G327" s="58"/>
      <c r="H327" s="58"/>
      <c r="I327" s="58"/>
      <c r="J327" s="58"/>
      <c r="K327" s="58"/>
      <c r="L327" s="58"/>
      <c r="M327" s="57"/>
      <c r="Q327" s="1" t="s">
        <v>428</v>
      </c>
    </row>
    <row r="328" spans="1:48" ht="30" customHeight="1">
      <c r="A328" s="57"/>
      <c r="B328" s="57"/>
      <c r="C328" s="57"/>
      <c r="D328" s="57"/>
      <c r="E328" s="58"/>
      <c r="F328" s="58"/>
      <c r="G328" s="58"/>
      <c r="H328" s="58"/>
      <c r="I328" s="58"/>
      <c r="J328" s="58"/>
      <c r="K328" s="58"/>
      <c r="L328" s="58"/>
      <c r="M328" s="57"/>
      <c r="Q328" s="1" t="s">
        <v>428</v>
      </c>
    </row>
    <row r="329" spans="1:48" ht="30" customHeight="1">
      <c r="A329" s="57"/>
      <c r="B329" s="57"/>
      <c r="C329" s="57"/>
      <c r="D329" s="57"/>
      <c r="E329" s="58"/>
      <c r="F329" s="58"/>
      <c r="G329" s="58"/>
      <c r="H329" s="58"/>
      <c r="I329" s="58"/>
      <c r="J329" s="58"/>
      <c r="K329" s="58"/>
      <c r="L329" s="58"/>
      <c r="M329" s="57"/>
      <c r="Q329" s="1" t="s">
        <v>428</v>
      </c>
    </row>
    <row r="330" spans="1:48" ht="30" customHeight="1">
      <c r="A330" s="57"/>
      <c r="B330" s="57"/>
      <c r="C330" s="57"/>
      <c r="D330" s="57"/>
      <c r="E330" s="58"/>
      <c r="F330" s="58"/>
      <c r="G330" s="58"/>
      <c r="H330" s="58"/>
      <c r="I330" s="58"/>
      <c r="J330" s="58"/>
      <c r="K330" s="58"/>
      <c r="L330" s="58"/>
      <c r="M330" s="57"/>
      <c r="Q330" s="1" t="s">
        <v>428</v>
      </c>
    </row>
    <row r="331" spans="1:48" ht="30" customHeight="1">
      <c r="A331" s="57"/>
      <c r="B331" s="57"/>
      <c r="C331" s="57"/>
      <c r="D331" s="57"/>
      <c r="E331" s="58"/>
      <c r="F331" s="58"/>
      <c r="G331" s="58"/>
      <c r="H331" s="58"/>
      <c r="I331" s="58"/>
      <c r="J331" s="58"/>
      <c r="K331" s="58"/>
      <c r="L331" s="58"/>
      <c r="M331" s="57"/>
      <c r="Q331" s="1" t="s">
        <v>428</v>
      </c>
    </row>
    <row r="332" spans="1:48" ht="30" customHeight="1">
      <c r="A332" s="65" t="s">
        <v>449</v>
      </c>
      <c r="B332" s="53"/>
      <c r="C332" s="53"/>
      <c r="D332" s="53"/>
      <c r="E332" s="54"/>
      <c r="F332" s="54"/>
      <c r="G332" s="54"/>
      <c r="H332" s="54"/>
      <c r="I332" s="54"/>
      <c r="J332" s="54"/>
      <c r="K332" s="54"/>
      <c r="L332" s="54"/>
      <c r="M332" s="53"/>
      <c r="N332" t="s">
        <v>524</v>
      </c>
    </row>
    <row r="333" spans="1:48" ht="30" customHeight="1">
      <c r="A333" s="64" t="s">
        <v>922</v>
      </c>
      <c r="B333" s="64" t="s">
        <v>117</v>
      </c>
      <c r="C333" s="57"/>
      <c r="D333" s="57"/>
      <c r="E333" s="58"/>
      <c r="F333" s="58"/>
      <c r="G333" s="58"/>
      <c r="H333" s="58"/>
      <c r="I333" s="58"/>
      <c r="J333" s="58"/>
      <c r="K333" s="58"/>
      <c r="L333" s="58"/>
      <c r="M333" s="57"/>
      <c r="Q333" s="1" t="s">
        <v>432</v>
      </c>
    </row>
    <row r="334" spans="1:48" ht="30" customHeight="1">
      <c r="A334" s="64" t="s">
        <v>482</v>
      </c>
      <c r="B334" s="64" t="s">
        <v>483</v>
      </c>
      <c r="C334" s="64" t="s">
        <v>16</v>
      </c>
      <c r="D334" s="57">
        <v>26</v>
      </c>
      <c r="E334" s="58"/>
      <c r="F334" s="58"/>
      <c r="G334" s="58"/>
      <c r="H334" s="58"/>
      <c r="I334" s="58"/>
      <c r="J334" s="58"/>
      <c r="K334" s="58"/>
      <c r="L334" s="58"/>
      <c r="M334" s="64"/>
      <c r="N334" s="1" t="s">
        <v>484</v>
      </c>
      <c r="O334" s="1" t="s">
        <v>117</v>
      </c>
      <c r="P334" s="1" t="s">
        <v>117</v>
      </c>
      <c r="Q334" s="1" t="s">
        <v>432</v>
      </c>
      <c r="R334" s="1" t="s">
        <v>485</v>
      </c>
      <c r="S334" s="1" t="s">
        <v>373</v>
      </c>
      <c r="T334" s="1" t="s">
        <v>373</v>
      </c>
      <c r="X334">
        <v>1</v>
      </c>
      <c r="AR334" s="1" t="s">
        <v>117</v>
      </c>
      <c r="AS334" s="1" t="s">
        <v>117</v>
      </c>
      <c r="AU334" s="1" t="s">
        <v>923</v>
      </c>
      <c r="AV334">
        <v>1362</v>
      </c>
    </row>
    <row r="335" spans="1:48" ht="30" customHeight="1">
      <c r="A335" s="64" t="s">
        <v>487</v>
      </c>
      <c r="B335" s="64" t="s">
        <v>483</v>
      </c>
      <c r="C335" s="64" t="s">
        <v>16</v>
      </c>
      <c r="D335" s="57">
        <v>2</v>
      </c>
      <c r="E335" s="58"/>
      <c r="F335" s="58"/>
      <c r="G335" s="58"/>
      <c r="H335" s="58"/>
      <c r="I335" s="58"/>
      <c r="J335" s="58"/>
      <c r="K335" s="58"/>
      <c r="L335" s="58"/>
      <c r="M335" s="64"/>
      <c r="N335" s="1" t="s">
        <v>488</v>
      </c>
      <c r="O335" s="1" t="s">
        <v>117</v>
      </c>
      <c r="P335" s="1" t="s">
        <v>117</v>
      </c>
      <c r="Q335" s="1" t="s">
        <v>432</v>
      </c>
      <c r="R335" s="1" t="s">
        <v>485</v>
      </c>
      <c r="S335" s="1" t="s">
        <v>373</v>
      </c>
      <c r="T335" s="1" t="s">
        <v>373</v>
      </c>
      <c r="X335">
        <v>1</v>
      </c>
      <c r="AR335" s="1" t="s">
        <v>117</v>
      </c>
      <c r="AS335" s="1" t="s">
        <v>117</v>
      </c>
      <c r="AU335" s="1" t="s">
        <v>924</v>
      </c>
      <c r="AV335">
        <v>1363</v>
      </c>
    </row>
    <row r="336" spans="1:48" ht="30" customHeight="1">
      <c r="A336" s="64" t="s">
        <v>490</v>
      </c>
      <c r="B336" s="64" t="s">
        <v>491</v>
      </c>
      <c r="C336" s="64" t="s">
        <v>16</v>
      </c>
      <c r="D336" s="57">
        <v>26</v>
      </c>
      <c r="E336" s="58"/>
      <c r="F336" s="58"/>
      <c r="G336" s="58"/>
      <c r="H336" s="58"/>
      <c r="I336" s="58"/>
      <c r="J336" s="58"/>
      <c r="K336" s="58"/>
      <c r="L336" s="58"/>
      <c r="M336" s="64"/>
      <c r="N336" s="1" t="s">
        <v>492</v>
      </c>
      <c r="O336" s="1" t="s">
        <v>117</v>
      </c>
      <c r="P336" s="1" t="s">
        <v>117</v>
      </c>
      <c r="Q336" s="1" t="s">
        <v>432</v>
      </c>
      <c r="R336" s="1" t="s">
        <v>485</v>
      </c>
      <c r="S336" s="1" t="s">
        <v>373</v>
      </c>
      <c r="T336" s="1" t="s">
        <v>373</v>
      </c>
      <c r="X336">
        <v>1</v>
      </c>
      <c r="AR336" s="1" t="s">
        <v>117</v>
      </c>
      <c r="AS336" s="1" t="s">
        <v>117</v>
      </c>
      <c r="AU336" s="1" t="s">
        <v>925</v>
      </c>
      <c r="AV336">
        <v>1364</v>
      </c>
    </row>
    <row r="337" spans="1:48" ht="30" customHeight="1">
      <c r="A337" s="64" t="s">
        <v>494</v>
      </c>
      <c r="B337" s="64" t="s">
        <v>491</v>
      </c>
      <c r="C337" s="64" t="s">
        <v>16</v>
      </c>
      <c r="D337" s="57">
        <v>2</v>
      </c>
      <c r="E337" s="58"/>
      <c r="F337" s="58"/>
      <c r="G337" s="58"/>
      <c r="H337" s="58"/>
      <c r="I337" s="58"/>
      <c r="J337" s="58"/>
      <c r="K337" s="58"/>
      <c r="L337" s="58"/>
      <c r="M337" s="64"/>
      <c r="N337" s="1" t="s">
        <v>495</v>
      </c>
      <c r="O337" s="1" t="s">
        <v>117</v>
      </c>
      <c r="P337" s="1" t="s">
        <v>117</v>
      </c>
      <c r="Q337" s="1" t="s">
        <v>432</v>
      </c>
      <c r="R337" s="1" t="s">
        <v>485</v>
      </c>
      <c r="S337" s="1" t="s">
        <v>373</v>
      </c>
      <c r="T337" s="1" t="s">
        <v>373</v>
      </c>
      <c r="X337">
        <v>1</v>
      </c>
      <c r="AR337" s="1" t="s">
        <v>117</v>
      </c>
      <c r="AS337" s="1" t="s">
        <v>117</v>
      </c>
      <c r="AU337" s="1" t="s">
        <v>926</v>
      </c>
      <c r="AV337">
        <v>1365</v>
      </c>
    </row>
    <row r="338" spans="1:48" ht="30" customHeight="1">
      <c r="A338" s="64" t="s">
        <v>497</v>
      </c>
      <c r="B338" s="64" t="s">
        <v>117</v>
      </c>
      <c r="C338" s="64" t="s">
        <v>16</v>
      </c>
      <c r="D338" s="57">
        <v>28</v>
      </c>
      <c r="E338" s="58"/>
      <c r="F338" s="58"/>
      <c r="G338" s="58"/>
      <c r="H338" s="58"/>
      <c r="I338" s="58"/>
      <c r="J338" s="58"/>
      <c r="K338" s="58"/>
      <c r="L338" s="58"/>
      <c r="M338" s="64"/>
      <c r="N338" s="1" t="s">
        <v>498</v>
      </c>
      <c r="O338" s="1" t="s">
        <v>117</v>
      </c>
      <c r="P338" s="1" t="s">
        <v>117</v>
      </c>
      <c r="Q338" s="1" t="s">
        <v>432</v>
      </c>
      <c r="R338" s="1" t="s">
        <v>485</v>
      </c>
      <c r="S338" s="1" t="s">
        <v>373</v>
      </c>
      <c r="T338" s="1" t="s">
        <v>373</v>
      </c>
      <c r="X338">
        <v>1</v>
      </c>
      <c r="AR338" s="1" t="s">
        <v>117</v>
      </c>
      <c r="AS338" s="1" t="s">
        <v>117</v>
      </c>
      <c r="AU338" s="1" t="s">
        <v>927</v>
      </c>
      <c r="AV338">
        <v>1369</v>
      </c>
    </row>
    <row r="339" spans="1:48" ht="30" customHeight="1">
      <c r="A339" s="64" t="s">
        <v>500</v>
      </c>
      <c r="B339" s="64" t="s">
        <v>501</v>
      </c>
      <c r="C339" s="64" t="s">
        <v>16</v>
      </c>
      <c r="D339" s="57">
        <v>24</v>
      </c>
      <c r="E339" s="58"/>
      <c r="F339" s="58"/>
      <c r="G339" s="58"/>
      <c r="H339" s="58"/>
      <c r="I339" s="58"/>
      <c r="J339" s="58"/>
      <c r="K339" s="58"/>
      <c r="L339" s="58"/>
      <c r="M339" s="64"/>
      <c r="N339" s="1" t="s">
        <v>502</v>
      </c>
      <c r="O339" s="1" t="s">
        <v>117</v>
      </c>
      <c r="P339" s="1" t="s">
        <v>117</v>
      </c>
      <c r="Q339" s="1" t="s">
        <v>432</v>
      </c>
      <c r="R339" s="1" t="s">
        <v>485</v>
      </c>
      <c r="S339" s="1" t="s">
        <v>373</v>
      </c>
      <c r="T339" s="1" t="s">
        <v>373</v>
      </c>
      <c r="X339">
        <v>1</v>
      </c>
      <c r="AR339" s="1" t="s">
        <v>117</v>
      </c>
      <c r="AS339" s="1" t="s">
        <v>117</v>
      </c>
      <c r="AU339" s="1" t="s">
        <v>928</v>
      </c>
      <c r="AV339">
        <v>1370</v>
      </c>
    </row>
    <row r="340" spans="1:48" ht="30" customHeight="1">
      <c r="A340" s="64" t="s">
        <v>929</v>
      </c>
      <c r="B340" s="64" t="s">
        <v>117</v>
      </c>
      <c r="C340" s="64" t="s">
        <v>16</v>
      </c>
      <c r="D340" s="57">
        <v>28</v>
      </c>
      <c r="E340" s="58"/>
      <c r="F340" s="58"/>
      <c r="G340" s="58"/>
      <c r="H340" s="58"/>
      <c r="I340" s="58"/>
      <c r="J340" s="58"/>
      <c r="K340" s="58"/>
      <c r="L340" s="58"/>
      <c r="M340" s="64"/>
      <c r="N340" s="1" t="s">
        <v>505</v>
      </c>
      <c r="O340" s="1" t="s">
        <v>117</v>
      </c>
      <c r="P340" s="1" t="s">
        <v>117</v>
      </c>
      <c r="Q340" s="1" t="s">
        <v>432</v>
      </c>
      <c r="R340" s="1" t="s">
        <v>485</v>
      </c>
      <c r="S340" s="1" t="s">
        <v>373</v>
      </c>
      <c r="T340" s="1" t="s">
        <v>373</v>
      </c>
      <c r="X340">
        <v>1</v>
      </c>
      <c r="AR340" s="1" t="s">
        <v>117</v>
      </c>
      <c r="AS340" s="1" t="s">
        <v>117</v>
      </c>
      <c r="AU340" s="1" t="s">
        <v>930</v>
      </c>
      <c r="AV340">
        <v>1371</v>
      </c>
    </row>
    <row r="341" spans="1:48" ht="30" customHeight="1">
      <c r="A341" s="64" t="s">
        <v>507</v>
      </c>
      <c r="B341" s="64" t="s">
        <v>117</v>
      </c>
      <c r="C341" s="64" t="s">
        <v>16</v>
      </c>
      <c r="D341" s="57">
        <v>28</v>
      </c>
      <c r="E341" s="58"/>
      <c r="F341" s="58"/>
      <c r="G341" s="58"/>
      <c r="H341" s="58"/>
      <c r="I341" s="58"/>
      <c r="J341" s="58"/>
      <c r="K341" s="58"/>
      <c r="L341" s="58"/>
      <c r="M341" s="64"/>
      <c r="N341" s="1" t="s">
        <v>508</v>
      </c>
      <c r="O341" s="1" t="s">
        <v>117</v>
      </c>
      <c r="P341" s="1" t="s">
        <v>117</v>
      </c>
      <c r="Q341" s="1" t="s">
        <v>432</v>
      </c>
      <c r="R341" s="1" t="s">
        <v>485</v>
      </c>
      <c r="S341" s="1" t="s">
        <v>373</v>
      </c>
      <c r="T341" s="1" t="s">
        <v>373</v>
      </c>
      <c r="X341">
        <v>1</v>
      </c>
      <c r="AR341" s="1" t="s">
        <v>117</v>
      </c>
      <c r="AS341" s="1" t="s">
        <v>117</v>
      </c>
      <c r="AU341" s="1" t="s">
        <v>931</v>
      </c>
      <c r="AV341">
        <v>1372</v>
      </c>
    </row>
    <row r="342" spans="1:48" ht="30" customHeight="1">
      <c r="A342" s="64" t="s">
        <v>7</v>
      </c>
      <c r="B342" s="64" t="s">
        <v>117</v>
      </c>
      <c r="C342" s="64" t="s">
        <v>16</v>
      </c>
      <c r="D342" s="57">
        <v>28</v>
      </c>
      <c r="E342" s="58"/>
      <c r="F342" s="58"/>
      <c r="G342" s="58"/>
      <c r="H342" s="58"/>
      <c r="I342" s="58"/>
      <c r="J342" s="58"/>
      <c r="K342" s="58"/>
      <c r="L342" s="58"/>
      <c r="M342" s="64"/>
      <c r="N342" s="1" t="s">
        <v>510</v>
      </c>
      <c r="O342" s="1" t="s">
        <v>117</v>
      </c>
      <c r="P342" s="1" t="s">
        <v>117</v>
      </c>
      <c r="Q342" s="1" t="s">
        <v>432</v>
      </c>
      <c r="R342" s="1" t="s">
        <v>485</v>
      </c>
      <c r="S342" s="1" t="s">
        <v>373</v>
      </c>
      <c r="T342" s="1" t="s">
        <v>373</v>
      </c>
      <c r="X342">
        <v>1</v>
      </c>
      <c r="AR342" s="1" t="s">
        <v>117</v>
      </c>
      <c r="AS342" s="1" t="s">
        <v>117</v>
      </c>
      <c r="AU342" s="1" t="s">
        <v>932</v>
      </c>
      <c r="AV342">
        <v>1374</v>
      </c>
    </row>
    <row r="343" spans="1:48" ht="30" customHeight="1">
      <c r="A343" s="64" t="s">
        <v>512</v>
      </c>
      <c r="B343" s="64" t="s">
        <v>117</v>
      </c>
      <c r="C343" s="64" t="s">
        <v>16</v>
      </c>
      <c r="D343" s="57">
        <v>2</v>
      </c>
      <c r="E343" s="58"/>
      <c r="F343" s="58"/>
      <c r="G343" s="58"/>
      <c r="H343" s="58"/>
      <c r="I343" s="58"/>
      <c r="J343" s="58"/>
      <c r="K343" s="58"/>
      <c r="L343" s="58"/>
      <c r="M343" s="64"/>
      <c r="N343" s="1" t="s">
        <v>513</v>
      </c>
      <c r="O343" s="1" t="s">
        <v>117</v>
      </c>
      <c r="P343" s="1" t="s">
        <v>117</v>
      </c>
      <c r="Q343" s="1" t="s">
        <v>432</v>
      </c>
      <c r="R343" s="1" t="s">
        <v>485</v>
      </c>
      <c r="S343" s="1" t="s">
        <v>373</v>
      </c>
      <c r="T343" s="1" t="s">
        <v>373</v>
      </c>
      <c r="X343">
        <v>1</v>
      </c>
      <c r="AR343" s="1" t="s">
        <v>117</v>
      </c>
      <c r="AS343" s="1" t="s">
        <v>117</v>
      </c>
      <c r="AU343" s="1" t="s">
        <v>933</v>
      </c>
      <c r="AV343">
        <v>1375</v>
      </c>
    </row>
    <row r="344" spans="1:48" ht="30" customHeight="1">
      <c r="A344" s="64" t="s">
        <v>515</v>
      </c>
      <c r="B344" s="64" t="s">
        <v>117</v>
      </c>
      <c r="C344" s="64" t="s">
        <v>16</v>
      </c>
      <c r="D344" s="57">
        <v>27</v>
      </c>
      <c r="E344" s="58"/>
      <c r="F344" s="58"/>
      <c r="G344" s="58"/>
      <c r="H344" s="58"/>
      <c r="I344" s="58"/>
      <c r="J344" s="58"/>
      <c r="K344" s="58"/>
      <c r="L344" s="58"/>
      <c r="M344" s="64"/>
      <c r="N344" s="1" t="s">
        <v>516</v>
      </c>
      <c r="O344" s="1" t="s">
        <v>117</v>
      </c>
      <c r="P344" s="1" t="s">
        <v>117</v>
      </c>
      <c r="Q344" s="1" t="s">
        <v>432</v>
      </c>
      <c r="R344" s="1" t="s">
        <v>485</v>
      </c>
      <c r="S344" s="1" t="s">
        <v>373</v>
      </c>
      <c r="T344" s="1" t="s">
        <v>373</v>
      </c>
      <c r="X344">
        <v>1</v>
      </c>
      <c r="AR344" s="1" t="s">
        <v>117</v>
      </c>
      <c r="AS344" s="1" t="s">
        <v>117</v>
      </c>
      <c r="AU344" s="1" t="s">
        <v>934</v>
      </c>
      <c r="AV344">
        <v>1376</v>
      </c>
    </row>
    <row r="345" spans="1:48" ht="30" customHeight="1">
      <c r="A345" s="64" t="s">
        <v>518</v>
      </c>
      <c r="B345" s="64" t="s">
        <v>117</v>
      </c>
      <c r="C345" s="64" t="s">
        <v>16</v>
      </c>
      <c r="D345" s="57">
        <v>2</v>
      </c>
      <c r="E345" s="58"/>
      <c r="F345" s="58"/>
      <c r="G345" s="58"/>
      <c r="H345" s="58"/>
      <c r="I345" s="58"/>
      <c r="J345" s="58"/>
      <c r="K345" s="58"/>
      <c r="L345" s="58"/>
      <c r="M345" s="64"/>
      <c r="N345" s="1" t="s">
        <v>519</v>
      </c>
      <c r="O345" s="1" t="s">
        <v>117</v>
      </c>
      <c r="P345" s="1" t="s">
        <v>117</v>
      </c>
      <c r="Q345" s="1" t="s">
        <v>432</v>
      </c>
      <c r="R345" s="1" t="s">
        <v>485</v>
      </c>
      <c r="S345" s="1" t="s">
        <v>373</v>
      </c>
      <c r="T345" s="1" t="s">
        <v>373</v>
      </c>
      <c r="X345">
        <v>1</v>
      </c>
      <c r="AR345" s="1" t="s">
        <v>117</v>
      </c>
      <c r="AS345" s="1" t="s">
        <v>117</v>
      </c>
      <c r="AU345" s="1" t="s">
        <v>935</v>
      </c>
      <c r="AV345">
        <v>1377</v>
      </c>
    </row>
    <row r="346" spans="1:48" ht="30" customHeight="1">
      <c r="A346" s="64" t="s">
        <v>521</v>
      </c>
      <c r="B346" s="64" t="s">
        <v>117</v>
      </c>
      <c r="C346" s="64" t="s">
        <v>8</v>
      </c>
      <c r="D346" s="57">
        <v>56</v>
      </c>
      <c r="E346" s="58"/>
      <c r="F346" s="58"/>
      <c r="G346" s="58"/>
      <c r="H346" s="58"/>
      <c r="I346" s="58"/>
      <c r="J346" s="58"/>
      <c r="K346" s="58"/>
      <c r="L346" s="58"/>
      <c r="M346" s="64"/>
      <c r="N346" s="1" t="s">
        <v>522</v>
      </c>
      <c r="O346" s="1" t="s">
        <v>117</v>
      </c>
      <c r="P346" s="1" t="s">
        <v>117</v>
      </c>
      <c r="Q346" s="1" t="s">
        <v>432</v>
      </c>
      <c r="R346" s="1" t="s">
        <v>485</v>
      </c>
      <c r="S346" s="1" t="s">
        <v>373</v>
      </c>
      <c r="T346" s="1" t="s">
        <v>373</v>
      </c>
      <c r="X346">
        <v>1</v>
      </c>
      <c r="AR346" s="1" t="s">
        <v>117</v>
      </c>
      <c r="AS346" s="1" t="s">
        <v>117</v>
      </c>
      <c r="AU346" s="1" t="s">
        <v>936</v>
      </c>
      <c r="AV346">
        <v>1379</v>
      </c>
    </row>
    <row r="347" spans="1:48" ht="30" customHeight="1">
      <c r="A347" s="57"/>
      <c r="B347" s="57"/>
      <c r="C347" s="57"/>
      <c r="D347" s="57"/>
      <c r="E347" s="58"/>
      <c r="F347" s="58"/>
      <c r="G347" s="58"/>
      <c r="H347" s="58"/>
      <c r="I347" s="58"/>
      <c r="J347" s="58"/>
      <c r="K347" s="58"/>
      <c r="L347" s="58"/>
      <c r="M347" s="57"/>
      <c r="Q347" s="1" t="s">
        <v>432</v>
      </c>
    </row>
    <row r="348" spans="1:48" ht="30" customHeight="1">
      <c r="A348" s="57"/>
      <c r="B348" s="57"/>
      <c r="C348" s="57"/>
      <c r="D348" s="57"/>
      <c r="E348" s="58"/>
      <c r="F348" s="58"/>
      <c r="G348" s="58"/>
      <c r="H348" s="58"/>
      <c r="I348" s="58"/>
      <c r="J348" s="58"/>
      <c r="K348" s="58"/>
      <c r="L348" s="58"/>
      <c r="M348" s="57"/>
      <c r="Q348" s="1" t="s">
        <v>432</v>
      </c>
    </row>
    <row r="349" spans="1:48" ht="30" customHeight="1">
      <c r="A349" s="57"/>
      <c r="B349" s="57"/>
      <c r="C349" s="57"/>
      <c r="D349" s="57"/>
      <c r="E349" s="58"/>
      <c r="F349" s="58"/>
      <c r="G349" s="58"/>
      <c r="H349" s="58"/>
      <c r="I349" s="58"/>
      <c r="J349" s="58"/>
      <c r="K349" s="58"/>
      <c r="L349" s="58"/>
      <c r="M349" s="57"/>
      <c r="Q349" s="1" t="s">
        <v>432</v>
      </c>
    </row>
    <row r="350" spans="1:48" ht="30" customHeight="1">
      <c r="A350" s="65" t="s">
        <v>449</v>
      </c>
      <c r="B350" s="53"/>
      <c r="C350" s="53"/>
      <c r="D350" s="53"/>
      <c r="E350" s="54"/>
      <c r="F350" s="54"/>
      <c r="G350" s="54"/>
      <c r="H350" s="54"/>
      <c r="I350" s="54"/>
      <c r="J350" s="54"/>
      <c r="K350" s="54"/>
      <c r="L350" s="54"/>
      <c r="M350" s="53"/>
      <c r="N350" t="s">
        <v>524</v>
      </c>
    </row>
    <row r="351" spans="1:48" ht="30" customHeight="1">
      <c r="A351" s="64" t="s">
        <v>433</v>
      </c>
      <c r="B351" s="64" t="s">
        <v>117</v>
      </c>
      <c r="C351" s="57"/>
      <c r="D351" s="57"/>
      <c r="E351" s="58"/>
      <c r="F351" s="58"/>
      <c r="G351" s="58"/>
      <c r="H351" s="58"/>
      <c r="I351" s="58"/>
      <c r="J351" s="58"/>
      <c r="K351" s="58"/>
      <c r="L351" s="58"/>
      <c r="M351" s="57"/>
      <c r="Q351" s="1" t="s">
        <v>434</v>
      </c>
    </row>
    <row r="352" spans="1:48" ht="30" customHeight="1">
      <c r="A352" s="64" t="s">
        <v>525</v>
      </c>
      <c r="B352" s="64" t="s">
        <v>526</v>
      </c>
      <c r="C352" s="64" t="s">
        <v>33</v>
      </c>
      <c r="D352" s="57">
        <v>320</v>
      </c>
      <c r="E352" s="58"/>
      <c r="F352" s="58"/>
      <c r="G352" s="58"/>
      <c r="H352" s="58"/>
      <c r="I352" s="58"/>
      <c r="J352" s="58"/>
      <c r="K352" s="58"/>
      <c r="L352" s="58"/>
      <c r="M352" s="64"/>
      <c r="N352" s="1" t="s">
        <v>527</v>
      </c>
      <c r="O352" s="1" t="s">
        <v>117</v>
      </c>
      <c r="P352" s="1" t="s">
        <v>117</v>
      </c>
      <c r="Q352" s="1" t="s">
        <v>434</v>
      </c>
      <c r="R352" s="1" t="s">
        <v>485</v>
      </c>
      <c r="S352" s="1" t="s">
        <v>373</v>
      </c>
      <c r="T352" s="1" t="s">
        <v>373</v>
      </c>
      <c r="X352">
        <v>1</v>
      </c>
      <c r="AR352" s="1" t="s">
        <v>117</v>
      </c>
      <c r="AS352" s="1" t="s">
        <v>117</v>
      </c>
      <c r="AU352" s="1" t="s">
        <v>937</v>
      </c>
      <c r="AV352">
        <v>1381</v>
      </c>
    </row>
    <row r="353" spans="1:48" ht="30" customHeight="1">
      <c r="A353" s="64" t="s">
        <v>525</v>
      </c>
      <c r="B353" s="64" t="s">
        <v>529</v>
      </c>
      <c r="C353" s="64" t="s">
        <v>33</v>
      </c>
      <c r="D353" s="57">
        <v>81</v>
      </c>
      <c r="E353" s="58"/>
      <c r="F353" s="58"/>
      <c r="G353" s="58"/>
      <c r="H353" s="58"/>
      <c r="I353" s="58"/>
      <c r="J353" s="58"/>
      <c r="K353" s="58"/>
      <c r="L353" s="58"/>
      <c r="M353" s="64"/>
      <c r="N353" s="1" t="s">
        <v>530</v>
      </c>
      <c r="O353" s="1" t="s">
        <v>117</v>
      </c>
      <c r="P353" s="1" t="s">
        <v>117</v>
      </c>
      <c r="Q353" s="1" t="s">
        <v>434</v>
      </c>
      <c r="R353" s="1" t="s">
        <v>485</v>
      </c>
      <c r="S353" s="1" t="s">
        <v>373</v>
      </c>
      <c r="T353" s="1" t="s">
        <v>373</v>
      </c>
      <c r="X353">
        <v>1</v>
      </c>
      <c r="AR353" s="1" t="s">
        <v>117</v>
      </c>
      <c r="AS353" s="1" t="s">
        <v>117</v>
      </c>
      <c r="AU353" s="1" t="s">
        <v>938</v>
      </c>
      <c r="AV353">
        <v>1382</v>
      </c>
    </row>
    <row r="354" spans="1:48" ht="30" customHeight="1">
      <c r="A354" s="64" t="s">
        <v>532</v>
      </c>
      <c r="B354" s="64" t="s">
        <v>533</v>
      </c>
      <c r="C354" s="64" t="s">
        <v>33</v>
      </c>
      <c r="D354" s="57">
        <v>115</v>
      </c>
      <c r="E354" s="58"/>
      <c r="F354" s="58"/>
      <c r="G354" s="58"/>
      <c r="H354" s="58"/>
      <c r="I354" s="58"/>
      <c r="J354" s="58"/>
      <c r="K354" s="58"/>
      <c r="L354" s="58"/>
      <c r="M354" s="64"/>
      <c r="N354" s="1" t="s">
        <v>534</v>
      </c>
      <c r="O354" s="1" t="s">
        <v>117</v>
      </c>
      <c r="P354" s="1" t="s">
        <v>117</v>
      </c>
      <c r="Q354" s="1" t="s">
        <v>434</v>
      </c>
      <c r="R354" s="1" t="s">
        <v>485</v>
      </c>
      <c r="S354" s="1" t="s">
        <v>373</v>
      </c>
      <c r="T354" s="1" t="s">
        <v>373</v>
      </c>
      <c r="X354">
        <v>1</v>
      </c>
      <c r="AR354" s="1" t="s">
        <v>117</v>
      </c>
      <c r="AS354" s="1" t="s">
        <v>117</v>
      </c>
      <c r="AU354" s="1" t="s">
        <v>939</v>
      </c>
      <c r="AV354">
        <v>1383</v>
      </c>
    </row>
    <row r="355" spans="1:48" ht="30" customHeight="1">
      <c r="A355" s="64" t="s">
        <v>532</v>
      </c>
      <c r="B355" s="64" t="s">
        <v>536</v>
      </c>
      <c r="C355" s="64" t="s">
        <v>33</v>
      </c>
      <c r="D355" s="57">
        <v>20</v>
      </c>
      <c r="E355" s="58"/>
      <c r="F355" s="58"/>
      <c r="G355" s="58"/>
      <c r="H355" s="58"/>
      <c r="I355" s="58"/>
      <c r="J355" s="58"/>
      <c r="K355" s="58"/>
      <c r="L355" s="58"/>
      <c r="M355" s="64"/>
      <c r="N355" s="1" t="s">
        <v>537</v>
      </c>
      <c r="O355" s="1" t="s">
        <v>117</v>
      </c>
      <c r="P355" s="1" t="s">
        <v>117</v>
      </c>
      <c r="Q355" s="1" t="s">
        <v>434</v>
      </c>
      <c r="R355" s="1" t="s">
        <v>485</v>
      </c>
      <c r="S355" s="1" t="s">
        <v>373</v>
      </c>
      <c r="T355" s="1" t="s">
        <v>373</v>
      </c>
      <c r="X355">
        <v>1</v>
      </c>
      <c r="AR355" s="1" t="s">
        <v>117</v>
      </c>
      <c r="AS355" s="1" t="s">
        <v>117</v>
      </c>
      <c r="AU355" s="1" t="s">
        <v>940</v>
      </c>
      <c r="AV355">
        <v>1384</v>
      </c>
    </row>
    <row r="356" spans="1:48" ht="30" customHeight="1">
      <c r="A356" s="64" t="s">
        <v>539</v>
      </c>
      <c r="B356" s="64" t="s">
        <v>540</v>
      </c>
      <c r="C356" s="64" t="s">
        <v>33</v>
      </c>
      <c r="D356" s="57">
        <v>103</v>
      </c>
      <c r="E356" s="58"/>
      <c r="F356" s="58"/>
      <c r="G356" s="58"/>
      <c r="H356" s="58"/>
      <c r="I356" s="58"/>
      <c r="J356" s="58"/>
      <c r="K356" s="58"/>
      <c r="L356" s="58"/>
      <c r="M356" s="64"/>
      <c r="N356" s="1" t="s">
        <v>541</v>
      </c>
      <c r="O356" s="1" t="s">
        <v>117</v>
      </c>
      <c r="P356" s="1" t="s">
        <v>117</v>
      </c>
      <c r="Q356" s="1" t="s">
        <v>434</v>
      </c>
      <c r="R356" s="1" t="s">
        <v>485</v>
      </c>
      <c r="S356" s="1" t="s">
        <v>373</v>
      </c>
      <c r="T356" s="1" t="s">
        <v>373</v>
      </c>
      <c r="X356">
        <v>1</v>
      </c>
      <c r="AR356" s="1" t="s">
        <v>117</v>
      </c>
      <c r="AS356" s="1" t="s">
        <v>117</v>
      </c>
      <c r="AU356" s="1" t="s">
        <v>941</v>
      </c>
      <c r="AV356">
        <v>1385</v>
      </c>
    </row>
    <row r="357" spans="1:48" ht="30" customHeight="1">
      <c r="A357" s="64" t="s">
        <v>539</v>
      </c>
      <c r="B357" s="64" t="s">
        <v>543</v>
      </c>
      <c r="C357" s="64" t="s">
        <v>33</v>
      </c>
      <c r="D357" s="57">
        <v>62</v>
      </c>
      <c r="E357" s="58"/>
      <c r="F357" s="58"/>
      <c r="G357" s="58"/>
      <c r="H357" s="58"/>
      <c r="I357" s="58"/>
      <c r="J357" s="58"/>
      <c r="K357" s="58"/>
      <c r="L357" s="58"/>
      <c r="M357" s="64"/>
      <c r="N357" s="1" t="s">
        <v>544</v>
      </c>
      <c r="O357" s="1" t="s">
        <v>117</v>
      </c>
      <c r="P357" s="1" t="s">
        <v>117</v>
      </c>
      <c r="Q357" s="1" t="s">
        <v>434</v>
      </c>
      <c r="R357" s="1" t="s">
        <v>485</v>
      </c>
      <c r="S357" s="1" t="s">
        <v>373</v>
      </c>
      <c r="T357" s="1" t="s">
        <v>373</v>
      </c>
      <c r="X357">
        <v>1</v>
      </c>
      <c r="AR357" s="1" t="s">
        <v>117</v>
      </c>
      <c r="AS357" s="1" t="s">
        <v>117</v>
      </c>
      <c r="AU357" s="1" t="s">
        <v>942</v>
      </c>
      <c r="AV357">
        <v>1386</v>
      </c>
    </row>
    <row r="358" spans="1:48" ht="30" customHeight="1">
      <c r="A358" s="64" t="s">
        <v>539</v>
      </c>
      <c r="B358" s="64" t="s">
        <v>546</v>
      </c>
      <c r="C358" s="64" t="s">
        <v>33</v>
      </c>
      <c r="D358" s="57">
        <v>103</v>
      </c>
      <c r="E358" s="58"/>
      <c r="F358" s="58"/>
      <c r="G358" s="58"/>
      <c r="H358" s="58"/>
      <c r="I358" s="58"/>
      <c r="J358" s="58"/>
      <c r="K358" s="58"/>
      <c r="L358" s="58"/>
      <c r="M358" s="64"/>
      <c r="N358" s="1" t="s">
        <v>547</v>
      </c>
      <c r="O358" s="1" t="s">
        <v>117</v>
      </c>
      <c r="P358" s="1" t="s">
        <v>117</v>
      </c>
      <c r="Q358" s="1" t="s">
        <v>434</v>
      </c>
      <c r="R358" s="1" t="s">
        <v>485</v>
      </c>
      <c r="S358" s="1" t="s">
        <v>373</v>
      </c>
      <c r="T358" s="1" t="s">
        <v>373</v>
      </c>
      <c r="X358">
        <v>1</v>
      </c>
      <c r="AR358" s="1" t="s">
        <v>117</v>
      </c>
      <c r="AS358" s="1" t="s">
        <v>117</v>
      </c>
      <c r="AU358" s="1" t="s">
        <v>943</v>
      </c>
      <c r="AV358">
        <v>1387</v>
      </c>
    </row>
    <row r="359" spans="1:48" ht="30" customHeight="1">
      <c r="A359" s="64" t="s">
        <v>549</v>
      </c>
      <c r="B359" s="64" t="s">
        <v>550</v>
      </c>
      <c r="C359" s="64" t="s">
        <v>8</v>
      </c>
      <c r="D359" s="57">
        <v>14</v>
      </c>
      <c r="E359" s="58"/>
      <c r="F359" s="58"/>
      <c r="G359" s="58"/>
      <c r="H359" s="58"/>
      <c r="I359" s="58"/>
      <c r="J359" s="58"/>
      <c r="K359" s="58"/>
      <c r="L359" s="58"/>
      <c r="M359" s="64"/>
      <c r="N359" s="1" t="s">
        <v>551</v>
      </c>
      <c r="O359" s="1" t="s">
        <v>117</v>
      </c>
      <c r="P359" s="1" t="s">
        <v>117</v>
      </c>
      <c r="Q359" s="1" t="s">
        <v>434</v>
      </c>
      <c r="R359" s="1" t="s">
        <v>373</v>
      </c>
      <c r="S359" s="1" t="s">
        <v>373</v>
      </c>
      <c r="T359" s="1" t="s">
        <v>485</v>
      </c>
      <c r="X359">
        <v>1</v>
      </c>
      <c r="AR359" s="1" t="s">
        <v>117</v>
      </c>
      <c r="AS359" s="1" t="s">
        <v>117</v>
      </c>
      <c r="AU359" s="1" t="s">
        <v>944</v>
      </c>
      <c r="AV359">
        <v>1388</v>
      </c>
    </row>
    <row r="360" spans="1:48" ht="30" customHeight="1">
      <c r="A360" s="64" t="s">
        <v>549</v>
      </c>
      <c r="B360" s="64" t="s">
        <v>553</v>
      </c>
      <c r="C360" s="64" t="s">
        <v>8</v>
      </c>
      <c r="D360" s="57">
        <v>3</v>
      </c>
      <c r="E360" s="58"/>
      <c r="F360" s="58"/>
      <c r="G360" s="58"/>
      <c r="H360" s="58"/>
      <c r="I360" s="58"/>
      <c r="J360" s="58"/>
      <c r="K360" s="58"/>
      <c r="L360" s="58"/>
      <c r="M360" s="64"/>
      <c r="N360" s="1" t="s">
        <v>554</v>
      </c>
      <c r="O360" s="1" t="s">
        <v>117</v>
      </c>
      <c r="P360" s="1" t="s">
        <v>117</v>
      </c>
      <c r="Q360" s="1" t="s">
        <v>434</v>
      </c>
      <c r="R360" s="1" t="s">
        <v>373</v>
      </c>
      <c r="S360" s="1" t="s">
        <v>373</v>
      </c>
      <c r="T360" s="1" t="s">
        <v>485</v>
      </c>
      <c r="X360">
        <v>1</v>
      </c>
      <c r="AR360" s="1" t="s">
        <v>117</v>
      </c>
      <c r="AS360" s="1" t="s">
        <v>117</v>
      </c>
      <c r="AU360" s="1" t="s">
        <v>945</v>
      </c>
      <c r="AV360">
        <v>1389</v>
      </c>
    </row>
    <row r="361" spans="1:48" ht="30" customHeight="1">
      <c r="A361" s="64" t="s">
        <v>549</v>
      </c>
      <c r="B361" s="64" t="s">
        <v>556</v>
      </c>
      <c r="C361" s="64" t="s">
        <v>8</v>
      </c>
      <c r="D361" s="57">
        <v>17</v>
      </c>
      <c r="E361" s="58"/>
      <c r="F361" s="58"/>
      <c r="G361" s="58"/>
      <c r="H361" s="58"/>
      <c r="I361" s="58"/>
      <c r="J361" s="58"/>
      <c r="K361" s="58"/>
      <c r="L361" s="58"/>
      <c r="M361" s="64"/>
      <c r="N361" s="1" t="s">
        <v>557</v>
      </c>
      <c r="O361" s="1" t="s">
        <v>117</v>
      </c>
      <c r="P361" s="1" t="s">
        <v>117</v>
      </c>
      <c r="Q361" s="1" t="s">
        <v>434</v>
      </c>
      <c r="R361" s="1" t="s">
        <v>373</v>
      </c>
      <c r="S361" s="1" t="s">
        <v>373</v>
      </c>
      <c r="T361" s="1" t="s">
        <v>485</v>
      </c>
      <c r="X361">
        <v>1</v>
      </c>
      <c r="AR361" s="1" t="s">
        <v>117</v>
      </c>
      <c r="AS361" s="1" t="s">
        <v>117</v>
      </c>
      <c r="AU361" s="1" t="s">
        <v>946</v>
      </c>
      <c r="AV361">
        <v>1390</v>
      </c>
    </row>
    <row r="362" spans="1:48" ht="30" customHeight="1">
      <c r="A362" s="64" t="s">
        <v>549</v>
      </c>
      <c r="B362" s="64" t="s">
        <v>559</v>
      </c>
      <c r="C362" s="64" t="s">
        <v>8</v>
      </c>
      <c r="D362" s="57">
        <v>24</v>
      </c>
      <c r="E362" s="58"/>
      <c r="F362" s="58"/>
      <c r="G362" s="58"/>
      <c r="H362" s="58"/>
      <c r="I362" s="58"/>
      <c r="J362" s="58"/>
      <c r="K362" s="58"/>
      <c r="L362" s="58"/>
      <c r="M362" s="64"/>
      <c r="N362" s="1" t="s">
        <v>560</v>
      </c>
      <c r="O362" s="1" t="s">
        <v>117</v>
      </c>
      <c r="P362" s="1" t="s">
        <v>117</v>
      </c>
      <c r="Q362" s="1" t="s">
        <v>434</v>
      </c>
      <c r="R362" s="1" t="s">
        <v>373</v>
      </c>
      <c r="S362" s="1" t="s">
        <v>373</v>
      </c>
      <c r="T362" s="1" t="s">
        <v>485</v>
      </c>
      <c r="X362">
        <v>1</v>
      </c>
      <c r="AR362" s="1" t="s">
        <v>117</v>
      </c>
      <c r="AS362" s="1" t="s">
        <v>117</v>
      </c>
      <c r="AU362" s="1" t="s">
        <v>947</v>
      </c>
      <c r="AV362">
        <v>1391</v>
      </c>
    </row>
    <row r="363" spans="1:48" ht="30" customHeight="1">
      <c r="A363" s="64" t="s">
        <v>549</v>
      </c>
      <c r="B363" s="64" t="s">
        <v>562</v>
      </c>
      <c r="C363" s="64" t="s">
        <v>8</v>
      </c>
      <c r="D363" s="57">
        <v>9</v>
      </c>
      <c r="E363" s="58"/>
      <c r="F363" s="58"/>
      <c r="G363" s="58"/>
      <c r="H363" s="58"/>
      <c r="I363" s="58"/>
      <c r="J363" s="58"/>
      <c r="K363" s="58"/>
      <c r="L363" s="58"/>
      <c r="M363" s="64"/>
      <c r="N363" s="1" t="s">
        <v>563</v>
      </c>
      <c r="O363" s="1" t="s">
        <v>117</v>
      </c>
      <c r="P363" s="1" t="s">
        <v>117</v>
      </c>
      <c r="Q363" s="1" t="s">
        <v>434</v>
      </c>
      <c r="R363" s="1" t="s">
        <v>373</v>
      </c>
      <c r="S363" s="1" t="s">
        <v>373</v>
      </c>
      <c r="T363" s="1" t="s">
        <v>485</v>
      </c>
      <c r="X363">
        <v>1</v>
      </c>
      <c r="AR363" s="1" t="s">
        <v>117</v>
      </c>
      <c r="AS363" s="1" t="s">
        <v>117</v>
      </c>
      <c r="AU363" s="1" t="s">
        <v>948</v>
      </c>
      <c r="AV363">
        <v>1392</v>
      </c>
    </row>
    <row r="364" spans="1:48" ht="30" customHeight="1">
      <c r="A364" s="64" t="s">
        <v>549</v>
      </c>
      <c r="B364" s="64" t="s">
        <v>565</v>
      </c>
      <c r="C364" s="64" t="s">
        <v>8</v>
      </c>
      <c r="D364" s="57">
        <v>211</v>
      </c>
      <c r="E364" s="58"/>
      <c r="F364" s="58"/>
      <c r="G364" s="58"/>
      <c r="H364" s="58"/>
      <c r="I364" s="58"/>
      <c r="J364" s="58"/>
      <c r="K364" s="58"/>
      <c r="L364" s="58"/>
      <c r="M364" s="64"/>
      <c r="N364" s="1" t="s">
        <v>566</v>
      </c>
      <c r="O364" s="1" t="s">
        <v>117</v>
      </c>
      <c r="P364" s="1" t="s">
        <v>117</v>
      </c>
      <c r="Q364" s="1" t="s">
        <v>434</v>
      </c>
      <c r="R364" s="1" t="s">
        <v>373</v>
      </c>
      <c r="S364" s="1" t="s">
        <v>373</v>
      </c>
      <c r="T364" s="1" t="s">
        <v>485</v>
      </c>
      <c r="X364">
        <v>1</v>
      </c>
      <c r="AR364" s="1" t="s">
        <v>117</v>
      </c>
      <c r="AS364" s="1" t="s">
        <v>117</v>
      </c>
      <c r="AU364" s="1" t="s">
        <v>949</v>
      </c>
      <c r="AV364">
        <v>1393</v>
      </c>
    </row>
    <row r="365" spans="1:48" ht="30" customHeight="1">
      <c r="A365" s="64" t="s">
        <v>549</v>
      </c>
      <c r="B365" s="64" t="s">
        <v>568</v>
      </c>
      <c r="C365" s="64" t="s">
        <v>8</v>
      </c>
      <c r="D365" s="57">
        <v>56</v>
      </c>
      <c r="E365" s="58"/>
      <c r="F365" s="58"/>
      <c r="G365" s="58"/>
      <c r="H365" s="58"/>
      <c r="I365" s="58"/>
      <c r="J365" s="58"/>
      <c r="K365" s="58"/>
      <c r="L365" s="58"/>
      <c r="M365" s="64"/>
      <c r="N365" s="1" t="s">
        <v>569</v>
      </c>
      <c r="O365" s="1" t="s">
        <v>117</v>
      </c>
      <c r="P365" s="1" t="s">
        <v>117</v>
      </c>
      <c r="Q365" s="1" t="s">
        <v>434</v>
      </c>
      <c r="R365" s="1" t="s">
        <v>373</v>
      </c>
      <c r="S365" s="1" t="s">
        <v>373</v>
      </c>
      <c r="T365" s="1" t="s">
        <v>485</v>
      </c>
      <c r="X365">
        <v>1</v>
      </c>
      <c r="AR365" s="1" t="s">
        <v>117</v>
      </c>
      <c r="AS365" s="1" t="s">
        <v>117</v>
      </c>
      <c r="AU365" s="1" t="s">
        <v>950</v>
      </c>
      <c r="AV365">
        <v>1394</v>
      </c>
    </row>
    <row r="366" spans="1:48" ht="30" customHeight="1">
      <c r="A366" s="64" t="s">
        <v>549</v>
      </c>
      <c r="B366" s="64" t="s">
        <v>571</v>
      </c>
      <c r="C366" s="64" t="s">
        <v>8</v>
      </c>
      <c r="D366" s="57">
        <v>28</v>
      </c>
      <c r="E366" s="58"/>
      <c r="F366" s="58"/>
      <c r="G366" s="58"/>
      <c r="H366" s="58"/>
      <c r="I366" s="58"/>
      <c r="J366" s="58"/>
      <c r="K366" s="58"/>
      <c r="L366" s="58"/>
      <c r="M366" s="64"/>
      <c r="N366" s="1" t="s">
        <v>572</v>
      </c>
      <c r="O366" s="1" t="s">
        <v>117</v>
      </c>
      <c r="P366" s="1" t="s">
        <v>117</v>
      </c>
      <c r="Q366" s="1" t="s">
        <v>434</v>
      </c>
      <c r="R366" s="1" t="s">
        <v>373</v>
      </c>
      <c r="S366" s="1" t="s">
        <v>373</v>
      </c>
      <c r="T366" s="1" t="s">
        <v>485</v>
      </c>
      <c r="X366">
        <v>1</v>
      </c>
      <c r="AR366" s="1" t="s">
        <v>117</v>
      </c>
      <c r="AS366" s="1" t="s">
        <v>117</v>
      </c>
      <c r="AU366" s="1" t="s">
        <v>951</v>
      </c>
      <c r="AV366">
        <v>1395</v>
      </c>
    </row>
    <row r="367" spans="1:48" ht="30" customHeight="1">
      <c r="A367" s="64" t="s">
        <v>549</v>
      </c>
      <c r="B367" s="64" t="s">
        <v>574</v>
      </c>
      <c r="C367" s="64" t="s">
        <v>8</v>
      </c>
      <c r="D367" s="57">
        <v>132</v>
      </c>
      <c r="E367" s="58"/>
      <c r="F367" s="58"/>
      <c r="G367" s="58"/>
      <c r="H367" s="58"/>
      <c r="I367" s="58"/>
      <c r="J367" s="58"/>
      <c r="K367" s="58"/>
      <c r="L367" s="58"/>
      <c r="M367" s="64"/>
      <c r="N367" s="1" t="s">
        <v>575</v>
      </c>
      <c r="O367" s="1" t="s">
        <v>117</v>
      </c>
      <c r="P367" s="1" t="s">
        <v>117</v>
      </c>
      <c r="Q367" s="1" t="s">
        <v>434</v>
      </c>
      <c r="R367" s="1" t="s">
        <v>373</v>
      </c>
      <c r="S367" s="1" t="s">
        <v>373</v>
      </c>
      <c r="T367" s="1" t="s">
        <v>485</v>
      </c>
      <c r="X367">
        <v>1</v>
      </c>
      <c r="AR367" s="1" t="s">
        <v>117</v>
      </c>
      <c r="AS367" s="1" t="s">
        <v>117</v>
      </c>
      <c r="AU367" s="1" t="s">
        <v>952</v>
      </c>
      <c r="AV367">
        <v>1396</v>
      </c>
    </row>
    <row r="368" spans="1:48" ht="30" customHeight="1">
      <c r="A368" s="64" t="s">
        <v>549</v>
      </c>
      <c r="B368" s="64" t="s">
        <v>577</v>
      </c>
      <c r="C368" s="64" t="s">
        <v>8</v>
      </c>
      <c r="D368" s="57">
        <v>8</v>
      </c>
      <c r="E368" s="58"/>
      <c r="F368" s="58"/>
      <c r="G368" s="58"/>
      <c r="H368" s="58"/>
      <c r="I368" s="58"/>
      <c r="J368" s="58"/>
      <c r="K368" s="58"/>
      <c r="L368" s="58"/>
      <c r="M368" s="64"/>
      <c r="N368" s="1" t="s">
        <v>578</v>
      </c>
      <c r="O368" s="1" t="s">
        <v>117</v>
      </c>
      <c r="P368" s="1" t="s">
        <v>117</v>
      </c>
      <c r="Q368" s="1" t="s">
        <v>434</v>
      </c>
      <c r="R368" s="1" t="s">
        <v>373</v>
      </c>
      <c r="S368" s="1" t="s">
        <v>373</v>
      </c>
      <c r="T368" s="1" t="s">
        <v>485</v>
      </c>
      <c r="X368">
        <v>1</v>
      </c>
      <c r="AR368" s="1" t="s">
        <v>117</v>
      </c>
      <c r="AS368" s="1" t="s">
        <v>117</v>
      </c>
      <c r="AU368" s="1" t="s">
        <v>953</v>
      </c>
      <c r="AV368">
        <v>1397</v>
      </c>
    </row>
    <row r="369" spans="1:48" ht="30" customHeight="1">
      <c r="A369" s="64" t="s">
        <v>549</v>
      </c>
      <c r="B369" s="64" t="s">
        <v>580</v>
      </c>
      <c r="C369" s="64" t="s">
        <v>8</v>
      </c>
      <c r="D369" s="57">
        <v>14</v>
      </c>
      <c r="E369" s="58"/>
      <c r="F369" s="58"/>
      <c r="G369" s="58"/>
      <c r="H369" s="58"/>
      <c r="I369" s="58"/>
      <c r="J369" s="58"/>
      <c r="K369" s="58"/>
      <c r="L369" s="58"/>
      <c r="M369" s="64"/>
      <c r="N369" s="1" t="s">
        <v>581</v>
      </c>
      <c r="O369" s="1" t="s">
        <v>117</v>
      </c>
      <c r="P369" s="1" t="s">
        <v>117</v>
      </c>
      <c r="Q369" s="1" t="s">
        <v>434</v>
      </c>
      <c r="R369" s="1" t="s">
        <v>373</v>
      </c>
      <c r="S369" s="1" t="s">
        <v>373</v>
      </c>
      <c r="T369" s="1" t="s">
        <v>485</v>
      </c>
      <c r="X369">
        <v>1</v>
      </c>
      <c r="AR369" s="1" t="s">
        <v>117</v>
      </c>
      <c r="AS369" s="1" t="s">
        <v>117</v>
      </c>
      <c r="AU369" s="1" t="s">
        <v>954</v>
      </c>
      <c r="AV369">
        <v>1398</v>
      </c>
    </row>
    <row r="370" spans="1:48" ht="30" customHeight="1">
      <c r="A370" s="64" t="s">
        <v>549</v>
      </c>
      <c r="B370" s="64" t="s">
        <v>583</v>
      </c>
      <c r="C370" s="64" t="s">
        <v>8</v>
      </c>
      <c r="D370" s="57">
        <v>3</v>
      </c>
      <c r="E370" s="58"/>
      <c r="F370" s="58"/>
      <c r="G370" s="58"/>
      <c r="H370" s="58"/>
      <c r="I370" s="58"/>
      <c r="J370" s="58"/>
      <c r="K370" s="58"/>
      <c r="L370" s="58"/>
      <c r="M370" s="64"/>
      <c r="N370" s="1" t="s">
        <v>584</v>
      </c>
      <c r="O370" s="1" t="s">
        <v>117</v>
      </c>
      <c r="P370" s="1" t="s">
        <v>117</v>
      </c>
      <c r="Q370" s="1" t="s">
        <v>434</v>
      </c>
      <c r="R370" s="1" t="s">
        <v>373</v>
      </c>
      <c r="S370" s="1" t="s">
        <v>373</v>
      </c>
      <c r="T370" s="1" t="s">
        <v>485</v>
      </c>
      <c r="X370">
        <v>1</v>
      </c>
      <c r="AR370" s="1" t="s">
        <v>117</v>
      </c>
      <c r="AS370" s="1" t="s">
        <v>117</v>
      </c>
      <c r="AU370" s="1" t="s">
        <v>955</v>
      </c>
      <c r="AV370">
        <v>1399</v>
      </c>
    </row>
    <row r="371" spans="1:48" ht="30" customHeight="1">
      <c r="A371" s="64" t="s">
        <v>549</v>
      </c>
      <c r="B371" s="64" t="s">
        <v>586</v>
      </c>
      <c r="C371" s="64" t="s">
        <v>8</v>
      </c>
      <c r="D371" s="57">
        <v>17</v>
      </c>
      <c r="E371" s="58"/>
      <c r="F371" s="58"/>
      <c r="G371" s="58"/>
      <c r="H371" s="58"/>
      <c r="I371" s="58"/>
      <c r="J371" s="58"/>
      <c r="K371" s="58"/>
      <c r="L371" s="58"/>
      <c r="M371" s="64"/>
      <c r="N371" s="1" t="s">
        <v>587</v>
      </c>
      <c r="O371" s="1" t="s">
        <v>117</v>
      </c>
      <c r="P371" s="1" t="s">
        <v>117</v>
      </c>
      <c r="Q371" s="1" t="s">
        <v>434</v>
      </c>
      <c r="R371" s="1" t="s">
        <v>373</v>
      </c>
      <c r="S371" s="1" t="s">
        <v>373</v>
      </c>
      <c r="T371" s="1" t="s">
        <v>485</v>
      </c>
      <c r="X371">
        <v>1</v>
      </c>
      <c r="AR371" s="1" t="s">
        <v>117</v>
      </c>
      <c r="AS371" s="1" t="s">
        <v>117</v>
      </c>
      <c r="AU371" s="1" t="s">
        <v>956</v>
      </c>
      <c r="AV371">
        <v>1400</v>
      </c>
    </row>
    <row r="372" spans="1:48" ht="30" customHeight="1">
      <c r="A372" s="64" t="s">
        <v>549</v>
      </c>
      <c r="B372" s="64" t="s">
        <v>589</v>
      </c>
      <c r="C372" s="64" t="s">
        <v>8</v>
      </c>
      <c r="D372" s="57">
        <v>24</v>
      </c>
      <c r="E372" s="58"/>
      <c r="F372" s="58"/>
      <c r="G372" s="58"/>
      <c r="H372" s="58"/>
      <c r="I372" s="58"/>
      <c r="J372" s="58"/>
      <c r="K372" s="58"/>
      <c r="L372" s="58"/>
      <c r="M372" s="64"/>
      <c r="N372" s="1" t="s">
        <v>590</v>
      </c>
      <c r="O372" s="1" t="s">
        <v>117</v>
      </c>
      <c r="P372" s="1" t="s">
        <v>117</v>
      </c>
      <c r="Q372" s="1" t="s">
        <v>434</v>
      </c>
      <c r="R372" s="1" t="s">
        <v>373</v>
      </c>
      <c r="S372" s="1" t="s">
        <v>373</v>
      </c>
      <c r="T372" s="1" t="s">
        <v>485</v>
      </c>
      <c r="X372">
        <v>1</v>
      </c>
      <c r="AR372" s="1" t="s">
        <v>117</v>
      </c>
      <c r="AS372" s="1" t="s">
        <v>117</v>
      </c>
      <c r="AU372" s="1" t="s">
        <v>957</v>
      </c>
      <c r="AV372">
        <v>1401</v>
      </c>
    </row>
    <row r="373" spans="1:48" ht="30" customHeight="1">
      <c r="A373" s="64" t="s">
        <v>549</v>
      </c>
      <c r="B373" s="64" t="s">
        <v>592</v>
      </c>
      <c r="C373" s="64" t="s">
        <v>8</v>
      </c>
      <c r="D373" s="57">
        <v>9</v>
      </c>
      <c r="E373" s="58"/>
      <c r="F373" s="58"/>
      <c r="G373" s="58"/>
      <c r="H373" s="58"/>
      <c r="I373" s="58"/>
      <c r="J373" s="58"/>
      <c r="K373" s="58"/>
      <c r="L373" s="58"/>
      <c r="M373" s="64"/>
      <c r="N373" s="1" t="s">
        <v>593</v>
      </c>
      <c r="O373" s="1" t="s">
        <v>117</v>
      </c>
      <c r="P373" s="1" t="s">
        <v>117</v>
      </c>
      <c r="Q373" s="1" t="s">
        <v>434</v>
      </c>
      <c r="R373" s="1" t="s">
        <v>373</v>
      </c>
      <c r="S373" s="1" t="s">
        <v>373</v>
      </c>
      <c r="T373" s="1" t="s">
        <v>485</v>
      </c>
      <c r="X373">
        <v>1</v>
      </c>
      <c r="AR373" s="1" t="s">
        <v>117</v>
      </c>
      <c r="AS373" s="1" t="s">
        <v>117</v>
      </c>
      <c r="AU373" s="1" t="s">
        <v>958</v>
      </c>
      <c r="AV373">
        <v>1402</v>
      </c>
    </row>
    <row r="374" spans="1:48" ht="30" customHeight="1">
      <c r="A374" s="64" t="s">
        <v>549</v>
      </c>
      <c r="B374" s="64" t="s">
        <v>595</v>
      </c>
      <c r="C374" s="64" t="s">
        <v>8</v>
      </c>
      <c r="D374" s="57">
        <v>104</v>
      </c>
      <c r="E374" s="58"/>
      <c r="F374" s="58"/>
      <c r="G374" s="58"/>
      <c r="H374" s="58"/>
      <c r="I374" s="58"/>
      <c r="J374" s="58"/>
      <c r="K374" s="58"/>
      <c r="L374" s="58"/>
      <c r="M374" s="64"/>
      <c r="N374" s="1" t="s">
        <v>596</v>
      </c>
      <c r="O374" s="1" t="s">
        <v>117</v>
      </c>
      <c r="P374" s="1" t="s">
        <v>117</v>
      </c>
      <c r="Q374" s="1" t="s">
        <v>434</v>
      </c>
      <c r="R374" s="1" t="s">
        <v>373</v>
      </c>
      <c r="S374" s="1" t="s">
        <v>373</v>
      </c>
      <c r="T374" s="1" t="s">
        <v>485</v>
      </c>
      <c r="X374">
        <v>1</v>
      </c>
      <c r="AR374" s="1" t="s">
        <v>117</v>
      </c>
      <c r="AS374" s="1" t="s">
        <v>117</v>
      </c>
      <c r="AU374" s="1" t="s">
        <v>959</v>
      </c>
      <c r="AV374">
        <v>1403</v>
      </c>
    </row>
    <row r="375" spans="1:48" ht="30" customHeight="1">
      <c r="A375" s="64" t="s">
        <v>960</v>
      </c>
      <c r="B375" s="64" t="s">
        <v>961</v>
      </c>
      <c r="C375" s="64" t="s">
        <v>16</v>
      </c>
      <c r="D375" s="57">
        <v>6</v>
      </c>
      <c r="E375" s="58"/>
      <c r="F375" s="58"/>
      <c r="G375" s="58"/>
      <c r="H375" s="58"/>
      <c r="I375" s="58"/>
      <c r="J375" s="58"/>
      <c r="K375" s="58"/>
      <c r="L375" s="58"/>
      <c r="M375" s="64"/>
      <c r="N375" s="1" t="s">
        <v>962</v>
      </c>
      <c r="O375" s="1" t="s">
        <v>117</v>
      </c>
      <c r="P375" s="1" t="s">
        <v>117</v>
      </c>
      <c r="Q375" s="1" t="s">
        <v>434</v>
      </c>
      <c r="R375" s="1" t="s">
        <v>373</v>
      </c>
      <c r="S375" s="1" t="s">
        <v>373</v>
      </c>
      <c r="T375" s="1" t="s">
        <v>485</v>
      </c>
      <c r="X375">
        <v>1</v>
      </c>
      <c r="AR375" s="1" t="s">
        <v>117</v>
      </c>
      <c r="AS375" s="1" t="s">
        <v>117</v>
      </c>
      <c r="AU375" s="1" t="s">
        <v>963</v>
      </c>
      <c r="AV375">
        <v>1404</v>
      </c>
    </row>
    <row r="376" spans="1:48" ht="30" customHeight="1">
      <c r="A376" s="64" t="s">
        <v>960</v>
      </c>
      <c r="B376" s="64" t="s">
        <v>964</v>
      </c>
      <c r="C376" s="64" t="s">
        <v>16</v>
      </c>
      <c r="D376" s="57">
        <v>14</v>
      </c>
      <c r="E376" s="58"/>
      <c r="F376" s="58"/>
      <c r="G376" s="58"/>
      <c r="H376" s="58"/>
      <c r="I376" s="58"/>
      <c r="J376" s="58"/>
      <c r="K376" s="58"/>
      <c r="L376" s="58"/>
      <c r="M376" s="64"/>
      <c r="N376" s="1" t="s">
        <v>965</v>
      </c>
      <c r="O376" s="1" t="s">
        <v>117</v>
      </c>
      <c r="P376" s="1" t="s">
        <v>117</v>
      </c>
      <c r="Q376" s="1" t="s">
        <v>434</v>
      </c>
      <c r="R376" s="1" t="s">
        <v>373</v>
      </c>
      <c r="S376" s="1" t="s">
        <v>373</v>
      </c>
      <c r="T376" s="1" t="s">
        <v>485</v>
      </c>
      <c r="X376">
        <v>1</v>
      </c>
      <c r="AR376" s="1" t="s">
        <v>117</v>
      </c>
      <c r="AS376" s="1" t="s">
        <v>117</v>
      </c>
      <c r="AU376" s="1" t="s">
        <v>966</v>
      </c>
      <c r="AV376">
        <v>1405</v>
      </c>
    </row>
    <row r="377" spans="1:48" ht="30" customHeight="1">
      <c r="A377" s="64" t="s">
        <v>960</v>
      </c>
      <c r="B377" s="64" t="s">
        <v>967</v>
      </c>
      <c r="C377" s="64" t="s">
        <v>16</v>
      </c>
      <c r="D377" s="57">
        <v>15</v>
      </c>
      <c r="E377" s="58"/>
      <c r="F377" s="58"/>
      <c r="G377" s="58"/>
      <c r="H377" s="58"/>
      <c r="I377" s="58"/>
      <c r="J377" s="58"/>
      <c r="K377" s="58"/>
      <c r="L377" s="58"/>
      <c r="M377" s="64"/>
      <c r="N377" s="1" t="s">
        <v>968</v>
      </c>
      <c r="O377" s="1" t="s">
        <v>117</v>
      </c>
      <c r="P377" s="1" t="s">
        <v>117</v>
      </c>
      <c r="Q377" s="1" t="s">
        <v>434</v>
      </c>
      <c r="R377" s="1" t="s">
        <v>373</v>
      </c>
      <c r="S377" s="1" t="s">
        <v>373</v>
      </c>
      <c r="T377" s="1" t="s">
        <v>485</v>
      </c>
      <c r="X377">
        <v>1</v>
      </c>
      <c r="AR377" s="1" t="s">
        <v>117</v>
      </c>
      <c r="AS377" s="1" t="s">
        <v>117</v>
      </c>
      <c r="AU377" s="1" t="s">
        <v>969</v>
      </c>
      <c r="AV377">
        <v>1406</v>
      </c>
    </row>
    <row r="378" spans="1:48" ht="30" customHeight="1">
      <c r="A378" s="64" t="s">
        <v>960</v>
      </c>
      <c r="B378" s="64" t="s">
        <v>970</v>
      </c>
      <c r="C378" s="64" t="s">
        <v>16</v>
      </c>
      <c r="D378" s="57">
        <v>1</v>
      </c>
      <c r="E378" s="58"/>
      <c r="F378" s="58"/>
      <c r="G378" s="58"/>
      <c r="H378" s="58"/>
      <c r="I378" s="58"/>
      <c r="J378" s="58"/>
      <c r="K378" s="58"/>
      <c r="L378" s="58"/>
      <c r="M378" s="64"/>
      <c r="N378" s="1" t="s">
        <v>971</v>
      </c>
      <c r="O378" s="1" t="s">
        <v>117</v>
      </c>
      <c r="P378" s="1" t="s">
        <v>117</v>
      </c>
      <c r="Q378" s="1" t="s">
        <v>434</v>
      </c>
      <c r="R378" s="1" t="s">
        <v>373</v>
      </c>
      <c r="S378" s="1" t="s">
        <v>373</v>
      </c>
      <c r="T378" s="1" t="s">
        <v>485</v>
      </c>
      <c r="X378">
        <v>1</v>
      </c>
      <c r="AR378" s="1" t="s">
        <v>117</v>
      </c>
      <c r="AS378" s="1" t="s">
        <v>117</v>
      </c>
      <c r="AU378" s="1" t="s">
        <v>972</v>
      </c>
      <c r="AV378">
        <v>1407</v>
      </c>
    </row>
    <row r="379" spans="1:48" ht="30" customHeight="1">
      <c r="A379" s="64" t="s">
        <v>960</v>
      </c>
      <c r="B379" s="64" t="s">
        <v>973</v>
      </c>
      <c r="C379" s="64" t="s">
        <v>16</v>
      </c>
      <c r="D379" s="57">
        <v>8</v>
      </c>
      <c r="E379" s="58"/>
      <c r="F379" s="58"/>
      <c r="G379" s="58"/>
      <c r="H379" s="58"/>
      <c r="I379" s="58"/>
      <c r="J379" s="58"/>
      <c r="K379" s="58"/>
      <c r="L379" s="58"/>
      <c r="M379" s="64"/>
      <c r="N379" s="1" t="s">
        <v>974</v>
      </c>
      <c r="O379" s="1" t="s">
        <v>117</v>
      </c>
      <c r="P379" s="1" t="s">
        <v>117</v>
      </c>
      <c r="Q379" s="1" t="s">
        <v>434</v>
      </c>
      <c r="R379" s="1" t="s">
        <v>373</v>
      </c>
      <c r="S379" s="1" t="s">
        <v>373</v>
      </c>
      <c r="T379" s="1" t="s">
        <v>485</v>
      </c>
      <c r="X379">
        <v>1</v>
      </c>
      <c r="AR379" s="1" t="s">
        <v>117</v>
      </c>
      <c r="AS379" s="1" t="s">
        <v>117</v>
      </c>
      <c r="AU379" s="1" t="s">
        <v>975</v>
      </c>
      <c r="AV379">
        <v>1408</v>
      </c>
    </row>
    <row r="380" spans="1:48" ht="30" customHeight="1">
      <c r="A380" s="64" t="s">
        <v>960</v>
      </c>
      <c r="B380" s="64" t="s">
        <v>976</v>
      </c>
      <c r="C380" s="64" t="s">
        <v>16</v>
      </c>
      <c r="D380" s="57">
        <v>6</v>
      </c>
      <c r="E380" s="58"/>
      <c r="F380" s="58"/>
      <c r="G380" s="58"/>
      <c r="H380" s="58"/>
      <c r="I380" s="58"/>
      <c r="J380" s="58"/>
      <c r="K380" s="58"/>
      <c r="L380" s="58"/>
      <c r="M380" s="64"/>
      <c r="N380" s="1" t="s">
        <v>977</v>
      </c>
      <c r="O380" s="1" t="s">
        <v>117</v>
      </c>
      <c r="P380" s="1" t="s">
        <v>117</v>
      </c>
      <c r="Q380" s="1" t="s">
        <v>434</v>
      </c>
      <c r="R380" s="1" t="s">
        <v>373</v>
      </c>
      <c r="S380" s="1" t="s">
        <v>373</v>
      </c>
      <c r="T380" s="1" t="s">
        <v>485</v>
      </c>
      <c r="X380">
        <v>1</v>
      </c>
      <c r="AR380" s="1" t="s">
        <v>117</v>
      </c>
      <c r="AS380" s="1" t="s">
        <v>117</v>
      </c>
      <c r="AU380" s="1" t="s">
        <v>978</v>
      </c>
      <c r="AV380">
        <v>1409</v>
      </c>
    </row>
    <row r="381" spans="1:48" ht="30" customHeight="1">
      <c r="A381" s="64" t="s">
        <v>960</v>
      </c>
      <c r="B381" s="64" t="s">
        <v>979</v>
      </c>
      <c r="C381" s="64" t="s">
        <v>16</v>
      </c>
      <c r="D381" s="57">
        <v>14</v>
      </c>
      <c r="E381" s="58"/>
      <c r="F381" s="58"/>
      <c r="G381" s="58"/>
      <c r="H381" s="58"/>
      <c r="I381" s="58"/>
      <c r="J381" s="58"/>
      <c r="K381" s="58"/>
      <c r="L381" s="58"/>
      <c r="M381" s="64"/>
      <c r="N381" s="1" t="s">
        <v>980</v>
      </c>
      <c r="O381" s="1" t="s">
        <v>117</v>
      </c>
      <c r="P381" s="1" t="s">
        <v>117</v>
      </c>
      <c r="Q381" s="1" t="s">
        <v>434</v>
      </c>
      <c r="R381" s="1" t="s">
        <v>373</v>
      </c>
      <c r="S381" s="1" t="s">
        <v>373</v>
      </c>
      <c r="T381" s="1" t="s">
        <v>485</v>
      </c>
      <c r="X381">
        <v>1</v>
      </c>
      <c r="AR381" s="1" t="s">
        <v>117</v>
      </c>
      <c r="AS381" s="1" t="s">
        <v>117</v>
      </c>
      <c r="AU381" s="1" t="s">
        <v>981</v>
      </c>
      <c r="AV381">
        <v>1410</v>
      </c>
    </row>
    <row r="382" spans="1:48" ht="30" customHeight="1">
      <c r="A382" s="64" t="s">
        <v>960</v>
      </c>
      <c r="B382" s="64" t="s">
        <v>982</v>
      </c>
      <c r="C382" s="64" t="s">
        <v>16</v>
      </c>
      <c r="D382" s="57">
        <v>15</v>
      </c>
      <c r="E382" s="58"/>
      <c r="F382" s="58"/>
      <c r="G382" s="58"/>
      <c r="H382" s="58"/>
      <c r="I382" s="58"/>
      <c r="J382" s="58"/>
      <c r="K382" s="58"/>
      <c r="L382" s="58"/>
      <c r="M382" s="64"/>
      <c r="N382" s="1" t="s">
        <v>983</v>
      </c>
      <c r="O382" s="1" t="s">
        <v>117</v>
      </c>
      <c r="P382" s="1" t="s">
        <v>117</v>
      </c>
      <c r="Q382" s="1" t="s">
        <v>434</v>
      </c>
      <c r="R382" s="1" t="s">
        <v>373</v>
      </c>
      <c r="S382" s="1" t="s">
        <v>373</v>
      </c>
      <c r="T382" s="1" t="s">
        <v>485</v>
      </c>
      <c r="X382">
        <v>1</v>
      </c>
      <c r="AR382" s="1" t="s">
        <v>117</v>
      </c>
      <c r="AS382" s="1" t="s">
        <v>117</v>
      </c>
      <c r="AU382" s="1" t="s">
        <v>984</v>
      </c>
      <c r="AV382">
        <v>1411</v>
      </c>
    </row>
    <row r="383" spans="1:48" ht="30" customHeight="1">
      <c r="A383" s="64" t="s">
        <v>960</v>
      </c>
      <c r="B383" s="64" t="s">
        <v>985</v>
      </c>
      <c r="C383" s="64" t="s">
        <v>16</v>
      </c>
      <c r="D383" s="57">
        <v>1</v>
      </c>
      <c r="E383" s="58"/>
      <c r="F383" s="58"/>
      <c r="G383" s="58"/>
      <c r="H383" s="58"/>
      <c r="I383" s="58"/>
      <c r="J383" s="58"/>
      <c r="K383" s="58"/>
      <c r="L383" s="58"/>
      <c r="M383" s="64"/>
      <c r="N383" s="1" t="s">
        <v>986</v>
      </c>
      <c r="O383" s="1" t="s">
        <v>117</v>
      </c>
      <c r="P383" s="1" t="s">
        <v>117</v>
      </c>
      <c r="Q383" s="1" t="s">
        <v>434</v>
      </c>
      <c r="R383" s="1" t="s">
        <v>373</v>
      </c>
      <c r="S383" s="1" t="s">
        <v>373</v>
      </c>
      <c r="T383" s="1" t="s">
        <v>485</v>
      </c>
      <c r="X383">
        <v>1</v>
      </c>
      <c r="AR383" s="1" t="s">
        <v>117</v>
      </c>
      <c r="AS383" s="1" t="s">
        <v>117</v>
      </c>
      <c r="AU383" s="1" t="s">
        <v>987</v>
      </c>
      <c r="AV383">
        <v>1412</v>
      </c>
    </row>
    <row r="384" spans="1:48" ht="30" customHeight="1">
      <c r="A384" s="64" t="s">
        <v>960</v>
      </c>
      <c r="B384" s="64" t="s">
        <v>988</v>
      </c>
      <c r="C384" s="64" t="s">
        <v>16</v>
      </c>
      <c r="D384" s="57">
        <v>8</v>
      </c>
      <c r="E384" s="58"/>
      <c r="F384" s="58"/>
      <c r="G384" s="58"/>
      <c r="H384" s="58"/>
      <c r="I384" s="58"/>
      <c r="J384" s="58"/>
      <c r="K384" s="58"/>
      <c r="L384" s="58"/>
      <c r="M384" s="64"/>
      <c r="N384" s="1" t="s">
        <v>989</v>
      </c>
      <c r="O384" s="1" t="s">
        <v>117</v>
      </c>
      <c r="P384" s="1" t="s">
        <v>117</v>
      </c>
      <c r="Q384" s="1" t="s">
        <v>434</v>
      </c>
      <c r="R384" s="1" t="s">
        <v>373</v>
      </c>
      <c r="S384" s="1" t="s">
        <v>373</v>
      </c>
      <c r="T384" s="1" t="s">
        <v>485</v>
      </c>
      <c r="X384">
        <v>1</v>
      </c>
      <c r="AR384" s="1" t="s">
        <v>117</v>
      </c>
      <c r="AS384" s="1" t="s">
        <v>117</v>
      </c>
      <c r="AU384" s="1" t="s">
        <v>990</v>
      </c>
      <c r="AV384">
        <v>1413</v>
      </c>
    </row>
    <row r="385" spans="1:48" ht="30" customHeight="1">
      <c r="A385" s="64" t="s">
        <v>598</v>
      </c>
      <c r="B385" s="64" t="s">
        <v>526</v>
      </c>
      <c r="C385" s="64" t="s">
        <v>88</v>
      </c>
      <c r="D385" s="57">
        <v>790</v>
      </c>
      <c r="E385" s="58"/>
      <c r="F385" s="58"/>
      <c r="G385" s="58"/>
      <c r="H385" s="58"/>
      <c r="I385" s="58"/>
      <c r="J385" s="58"/>
      <c r="K385" s="58"/>
      <c r="L385" s="58"/>
      <c r="M385" s="64"/>
      <c r="N385" s="1" t="s">
        <v>599</v>
      </c>
      <c r="O385" s="1" t="s">
        <v>117</v>
      </c>
      <c r="P385" s="1" t="s">
        <v>117</v>
      </c>
      <c r="Q385" s="1" t="s">
        <v>434</v>
      </c>
      <c r="R385" s="1" t="s">
        <v>485</v>
      </c>
      <c r="S385" s="1" t="s">
        <v>373</v>
      </c>
      <c r="T385" s="1" t="s">
        <v>373</v>
      </c>
      <c r="X385">
        <v>1</v>
      </c>
      <c r="AR385" s="1" t="s">
        <v>117</v>
      </c>
      <c r="AS385" s="1" t="s">
        <v>117</v>
      </c>
      <c r="AU385" s="1" t="s">
        <v>991</v>
      </c>
      <c r="AV385">
        <v>1414</v>
      </c>
    </row>
    <row r="386" spans="1:48" ht="30" customHeight="1">
      <c r="A386" s="64" t="s">
        <v>598</v>
      </c>
      <c r="B386" s="64" t="s">
        <v>601</v>
      </c>
      <c r="C386" s="64" t="s">
        <v>88</v>
      </c>
      <c r="D386" s="57">
        <v>6</v>
      </c>
      <c r="E386" s="58"/>
      <c r="F386" s="58"/>
      <c r="G386" s="58"/>
      <c r="H386" s="58"/>
      <c r="I386" s="58"/>
      <c r="J386" s="58"/>
      <c r="K386" s="58"/>
      <c r="L386" s="58"/>
      <c r="M386" s="64"/>
      <c r="N386" s="1" t="s">
        <v>602</v>
      </c>
      <c r="O386" s="1" t="s">
        <v>117</v>
      </c>
      <c r="P386" s="1" t="s">
        <v>117</v>
      </c>
      <c r="Q386" s="1" t="s">
        <v>434</v>
      </c>
      <c r="R386" s="1" t="s">
        <v>485</v>
      </c>
      <c r="S386" s="1" t="s">
        <v>373</v>
      </c>
      <c r="T386" s="1" t="s">
        <v>373</v>
      </c>
      <c r="X386">
        <v>1</v>
      </c>
      <c r="AR386" s="1" t="s">
        <v>117</v>
      </c>
      <c r="AS386" s="1" t="s">
        <v>117</v>
      </c>
      <c r="AU386" s="1" t="s">
        <v>992</v>
      </c>
      <c r="AV386">
        <v>1415</v>
      </c>
    </row>
    <row r="387" spans="1:48" ht="30" customHeight="1">
      <c r="A387" s="64" t="s">
        <v>598</v>
      </c>
      <c r="B387" s="64" t="s">
        <v>529</v>
      </c>
      <c r="C387" s="64" t="s">
        <v>88</v>
      </c>
      <c r="D387" s="57">
        <v>182</v>
      </c>
      <c r="E387" s="58"/>
      <c r="F387" s="58"/>
      <c r="G387" s="58"/>
      <c r="H387" s="58"/>
      <c r="I387" s="58"/>
      <c r="J387" s="58"/>
      <c r="K387" s="58"/>
      <c r="L387" s="58"/>
      <c r="M387" s="64"/>
      <c r="N387" s="1" t="s">
        <v>604</v>
      </c>
      <c r="O387" s="1" t="s">
        <v>117</v>
      </c>
      <c r="P387" s="1" t="s">
        <v>117</v>
      </c>
      <c r="Q387" s="1" t="s">
        <v>434</v>
      </c>
      <c r="R387" s="1" t="s">
        <v>485</v>
      </c>
      <c r="S387" s="1" t="s">
        <v>373</v>
      </c>
      <c r="T387" s="1" t="s">
        <v>373</v>
      </c>
      <c r="X387">
        <v>1</v>
      </c>
      <c r="AR387" s="1" t="s">
        <v>117</v>
      </c>
      <c r="AS387" s="1" t="s">
        <v>117</v>
      </c>
      <c r="AU387" s="1" t="s">
        <v>993</v>
      </c>
      <c r="AV387">
        <v>1416</v>
      </c>
    </row>
    <row r="388" spans="1:48" ht="30" customHeight="1">
      <c r="A388" s="64" t="s">
        <v>598</v>
      </c>
      <c r="B388" s="64" t="s">
        <v>606</v>
      </c>
      <c r="C388" s="64" t="s">
        <v>88</v>
      </c>
      <c r="D388" s="57">
        <v>44</v>
      </c>
      <c r="E388" s="58"/>
      <c r="F388" s="58"/>
      <c r="G388" s="58"/>
      <c r="H388" s="58"/>
      <c r="I388" s="58"/>
      <c r="J388" s="58"/>
      <c r="K388" s="58"/>
      <c r="L388" s="58"/>
      <c r="M388" s="64"/>
      <c r="N388" s="1" t="s">
        <v>607</v>
      </c>
      <c r="O388" s="1" t="s">
        <v>117</v>
      </c>
      <c r="P388" s="1" t="s">
        <v>117</v>
      </c>
      <c r="Q388" s="1" t="s">
        <v>434</v>
      </c>
      <c r="R388" s="1" t="s">
        <v>485</v>
      </c>
      <c r="S388" s="1" t="s">
        <v>373</v>
      </c>
      <c r="T388" s="1" t="s">
        <v>373</v>
      </c>
      <c r="X388">
        <v>1</v>
      </c>
      <c r="AR388" s="1" t="s">
        <v>117</v>
      </c>
      <c r="AS388" s="1" t="s">
        <v>117</v>
      </c>
      <c r="AU388" s="1" t="s">
        <v>994</v>
      </c>
      <c r="AV388">
        <v>1417</v>
      </c>
    </row>
    <row r="389" spans="1:48" ht="30" customHeight="1">
      <c r="A389" s="64" t="s">
        <v>598</v>
      </c>
      <c r="B389" s="64" t="s">
        <v>609</v>
      </c>
      <c r="C389" s="64" t="s">
        <v>88</v>
      </c>
      <c r="D389" s="57">
        <v>4</v>
      </c>
      <c r="E389" s="58"/>
      <c r="F389" s="58"/>
      <c r="G389" s="58"/>
      <c r="H389" s="58"/>
      <c r="I389" s="58"/>
      <c r="J389" s="58"/>
      <c r="K389" s="58"/>
      <c r="L389" s="58"/>
      <c r="M389" s="64"/>
      <c r="N389" s="1" t="s">
        <v>610</v>
      </c>
      <c r="O389" s="1" t="s">
        <v>117</v>
      </c>
      <c r="P389" s="1" t="s">
        <v>117</v>
      </c>
      <c r="Q389" s="1" t="s">
        <v>434</v>
      </c>
      <c r="R389" s="1" t="s">
        <v>485</v>
      </c>
      <c r="S389" s="1" t="s">
        <v>373</v>
      </c>
      <c r="T389" s="1" t="s">
        <v>373</v>
      </c>
      <c r="X389">
        <v>1</v>
      </c>
      <c r="AR389" s="1" t="s">
        <v>117</v>
      </c>
      <c r="AS389" s="1" t="s">
        <v>117</v>
      </c>
      <c r="AU389" s="1" t="s">
        <v>995</v>
      </c>
      <c r="AV389">
        <v>1418</v>
      </c>
    </row>
    <row r="390" spans="1:48" ht="30" customHeight="1">
      <c r="A390" s="64" t="s">
        <v>598</v>
      </c>
      <c r="B390" s="64" t="s">
        <v>612</v>
      </c>
      <c r="C390" s="64" t="s">
        <v>88</v>
      </c>
      <c r="D390" s="57">
        <v>18</v>
      </c>
      <c r="E390" s="58"/>
      <c r="F390" s="58"/>
      <c r="G390" s="58"/>
      <c r="H390" s="58"/>
      <c r="I390" s="58"/>
      <c r="J390" s="58"/>
      <c r="K390" s="58"/>
      <c r="L390" s="58"/>
      <c r="M390" s="64"/>
      <c r="N390" s="1" t="s">
        <v>613</v>
      </c>
      <c r="O390" s="1" t="s">
        <v>117</v>
      </c>
      <c r="P390" s="1" t="s">
        <v>117</v>
      </c>
      <c r="Q390" s="1" t="s">
        <v>434</v>
      </c>
      <c r="R390" s="1" t="s">
        <v>485</v>
      </c>
      <c r="S390" s="1" t="s">
        <v>373</v>
      </c>
      <c r="T390" s="1" t="s">
        <v>373</v>
      </c>
      <c r="X390">
        <v>1</v>
      </c>
      <c r="AR390" s="1" t="s">
        <v>117</v>
      </c>
      <c r="AS390" s="1" t="s">
        <v>117</v>
      </c>
      <c r="AU390" s="1" t="s">
        <v>996</v>
      </c>
      <c r="AV390">
        <v>1419</v>
      </c>
    </row>
    <row r="391" spans="1:48" ht="30" customHeight="1">
      <c r="A391" s="64" t="s">
        <v>615</v>
      </c>
      <c r="B391" s="64" t="s">
        <v>117</v>
      </c>
      <c r="C391" s="64" t="s">
        <v>89</v>
      </c>
      <c r="D391" s="57">
        <v>8</v>
      </c>
      <c r="E391" s="58"/>
      <c r="F391" s="58"/>
      <c r="G391" s="58"/>
      <c r="H391" s="58"/>
      <c r="I391" s="58"/>
      <c r="J391" s="58"/>
      <c r="K391" s="58"/>
      <c r="L391" s="58"/>
      <c r="M391" s="64"/>
      <c r="N391" s="1" t="s">
        <v>616</v>
      </c>
      <c r="O391" s="1" t="s">
        <v>117</v>
      </c>
      <c r="P391" s="1" t="s">
        <v>117</v>
      </c>
      <c r="Q391" s="1" t="s">
        <v>434</v>
      </c>
      <c r="R391" s="1" t="s">
        <v>373</v>
      </c>
      <c r="S391" s="1" t="s">
        <v>373</v>
      </c>
      <c r="T391" s="1" t="s">
        <v>485</v>
      </c>
      <c r="X391">
        <v>1</v>
      </c>
      <c r="AR391" s="1" t="s">
        <v>117</v>
      </c>
      <c r="AS391" s="1" t="s">
        <v>117</v>
      </c>
      <c r="AU391" s="1" t="s">
        <v>997</v>
      </c>
      <c r="AV391">
        <v>1420</v>
      </c>
    </row>
    <row r="392" spans="1:48" ht="30" customHeight="1">
      <c r="A392" s="64" t="s">
        <v>618</v>
      </c>
      <c r="B392" s="64" t="s">
        <v>117</v>
      </c>
      <c r="C392" s="64" t="s">
        <v>89</v>
      </c>
      <c r="D392" s="57">
        <v>8</v>
      </c>
      <c r="E392" s="58"/>
      <c r="F392" s="58"/>
      <c r="G392" s="58"/>
      <c r="H392" s="58"/>
      <c r="I392" s="58"/>
      <c r="J392" s="58"/>
      <c r="K392" s="58"/>
      <c r="L392" s="58"/>
      <c r="M392" s="64"/>
      <c r="N392" s="1" t="s">
        <v>619</v>
      </c>
      <c r="O392" s="1" t="s">
        <v>117</v>
      </c>
      <c r="P392" s="1" t="s">
        <v>117</v>
      </c>
      <c r="Q392" s="1" t="s">
        <v>434</v>
      </c>
      <c r="R392" s="1" t="s">
        <v>373</v>
      </c>
      <c r="S392" s="1" t="s">
        <v>373</v>
      </c>
      <c r="T392" s="1" t="s">
        <v>485</v>
      </c>
      <c r="X392">
        <v>1</v>
      </c>
      <c r="AR392" s="1" t="s">
        <v>117</v>
      </c>
      <c r="AS392" s="1" t="s">
        <v>117</v>
      </c>
      <c r="AU392" s="1" t="s">
        <v>998</v>
      </c>
      <c r="AV392">
        <v>1421</v>
      </c>
    </row>
    <row r="393" spans="1:48" ht="30" customHeight="1">
      <c r="A393" s="64" t="s">
        <v>621</v>
      </c>
      <c r="B393" s="64" t="s">
        <v>622</v>
      </c>
      <c r="C393" s="64" t="s">
        <v>88</v>
      </c>
      <c r="D393" s="57">
        <v>4</v>
      </c>
      <c r="E393" s="58"/>
      <c r="F393" s="58"/>
      <c r="G393" s="58"/>
      <c r="H393" s="58"/>
      <c r="I393" s="58"/>
      <c r="J393" s="58"/>
      <c r="K393" s="58"/>
      <c r="L393" s="58"/>
      <c r="M393" s="64"/>
      <c r="N393" s="1" t="s">
        <v>623</v>
      </c>
      <c r="O393" s="1" t="s">
        <v>117</v>
      </c>
      <c r="P393" s="1" t="s">
        <v>117</v>
      </c>
      <c r="Q393" s="1" t="s">
        <v>434</v>
      </c>
      <c r="R393" s="1" t="s">
        <v>485</v>
      </c>
      <c r="S393" s="1" t="s">
        <v>373</v>
      </c>
      <c r="T393" s="1" t="s">
        <v>373</v>
      </c>
      <c r="X393">
        <v>1</v>
      </c>
      <c r="AR393" s="1" t="s">
        <v>117</v>
      </c>
      <c r="AS393" s="1" t="s">
        <v>117</v>
      </c>
      <c r="AU393" s="1" t="s">
        <v>999</v>
      </c>
      <c r="AV393">
        <v>1422</v>
      </c>
    </row>
    <row r="394" spans="1:48" ht="30" customHeight="1">
      <c r="A394" s="64" t="s">
        <v>625</v>
      </c>
      <c r="B394" s="64" t="s">
        <v>601</v>
      </c>
      <c r="C394" s="64" t="s">
        <v>8</v>
      </c>
      <c r="D394" s="57">
        <v>9</v>
      </c>
      <c r="E394" s="58"/>
      <c r="F394" s="58"/>
      <c r="G394" s="58"/>
      <c r="H394" s="58"/>
      <c r="I394" s="58"/>
      <c r="J394" s="58"/>
      <c r="K394" s="58"/>
      <c r="L394" s="58"/>
      <c r="M394" s="64"/>
      <c r="N394" s="1" t="s">
        <v>626</v>
      </c>
      <c r="O394" s="1" t="s">
        <v>117</v>
      </c>
      <c r="P394" s="1" t="s">
        <v>117</v>
      </c>
      <c r="Q394" s="1" t="s">
        <v>434</v>
      </c>
      <c r="R394" s="1" t="s">
        <v>485</v>
      </c>
      <c r="S394" s="1" t="s">
        <v>373</v>
      </c>
      <c r="T394" s="1" t="s">
        <v>373</v>
      </c>
      <c r="X394">
        <v>1</v>
      </c>
      <c r="AR394" s="1" t="s">
        <v>117</v>
      </c>
      <c r="AS394" s="1" t="s">
        <v>117</v>
      </c>
      <c r="AU394" s="1" t="s">
        <v>1000</v>
      </c>
      <c r="AV394">
        <v>1423</v>
      </c>
    </row>
    <row r="395" spans="1:48" ht="30" customHeight="1">
      <c r="A395" s="64" t="s">
        <v>625</v>
      </c>
      <c r="B395" s="64" t="s">
        <v>529</v>
      </c>
      <c r="C395" s="64" t="s">
        <v>8</v>
      </c>
      <c r="D395" s="57">
        <v>27</v>
      </c>
      <c r="E395" s="58"/>
      <c r="F395" s="58"/>
      <c r="G395" s="58"/>
      <c r="H395" s="58"/>
      <c r="I395" s="58"/>
      <c r="J395" s="58"/>
      <c r="K395" s="58"/>
      <c r="L395" s="58"/>
      <c r="M395" s="64"/>
      <c r="N395" s="1" t="s">
        <v>628</v>
      </c>
      <c r="O395" s="1" t="s">
        <v>117</v>
      </c>
      <c r="P395" s="1" t="s">
        <v>117</v>
      </c>
      <c r="Q395" s="1" t="s">
        <v>434</v>
      </c>
      <c r="R395" s="1" t="s">
        <v>485</v>
      </c>
      <c r="S395" s="1" t="s">
        <v>373</v>
      </c>
      <c r="T395" s="1" t="s">
        <v>373</v>
      </c>
      <c r="X395">
        <v>1</v>
      </c>
      <c r="AR395" s="1" t="s">
        <v>117</v>
      </c>
      <c r="AS395" s="1" t="s">
        <v>117</v>
      </c>
      <c r="AU395" s="1" t="s">
        <v>1001</v>
      </c>
      <c r="AV395">
        <v>1424</v>
      </c>
    </row>
    <row r="396" spans="1:48" ht="30" customHeight="1">
      <c r="A396" s="64" t="s">
        <v>625</v>
      </c>
      <c r="B396" s="64" t="s">
        <v>606</v>
      </c>
      <c r="C396" s="64" t="s">
        <v>8</v>
      </c>
      <c r="D396" s="57">
        <v>37</v>
      </c>
      <c r="E396" s="58"/>
      <c r="F396" s="58"/>
      <c r="G396" s="58"/>
      <c r="H396" s="58"/>
      <c r="I396" s="58"/>
      <c r="J396" s="58"/>
      <c r="K396" s="58"/>
      <c r="L396" s="58"/>
      <c r="M396" s="64"/>
      <c r="N396" s="1" t="s">
        <v>630</v>
      </c>
      <c r="O396" s="1" t="s">
        <v>117</v>
      </c>
      <c r="P396" s="1" t="s">
        <v>117</v>
      </c>
      <c r="Q396" s="1" t="s">
        <v>434</v>
      </c>
      <c r="R396" s="1" t="s">
        <v>485</v>
      </c>
      <c r="S396" s="1" t="s">
        <v>373</v>
      </c>
      <c r="T396" s="1" t="s">
        <v>373</v>
      </c>
      <c r="X396">
        <v>1</v>
      </c>
      <c r="AR396" s="1" t="s">
        <v>117</v>
      </c>
      <c r="AS396" s="1" t="s">
        <v>117</v>
      </c>
      <c r="AU396" s="1" t="s">
        <v>1002</v>
      </c>
      <c r="AV396">
        <v>1425</v>
      </c>
    </row>
    <row r="397" spans="1:48" ht="30" customHeight="1">
      <c r="A397" s="64" t="s">
        <v>625</v>
      </c>
      <c r="B397" s="64" t="s">
        <v>609</v>
      </c>
      <c r="C397" s="64" t="s">
        <v>8</v>
      </c>
      <c r="D397" s="57">
        <v>3</v>
      </c>
      <c r="E397" s="58"/>
      <c r="F397" s="58"/>
      <c r="G397" s="58"/>
      <c r="H397" s="58"/>
      <c r="I397" s="58"/>
      <c r="J397" s="58"/>
      <c r="K397" s="58"/>
      <c r="L397" s="58"/>
      <c r="M397" s="64"/>
      <c r="N397" s="1" t="s">
        <v>632</v>
      </c>
      <c r="O397" s="1" t="s">
        <v>117</v>
      </c>
      <c r="P397" s="1" t="s">
        <v>117</v>
      </c>
      <c r="Q397" s="1" t="s">
        <v>434</v>
      </c>
      <c r="R397" s="1" t="s">
        <v>485</v>
      </c>
      <c r="S397" s="1" t="s">
        <v>373</v>
      </c>
      <c r="T397" s="1" t="s">
        <v>373</v>
      </c>
      <c r="X397">
        <v>1</v>
      </c>
      <c r="AR397" s="1" t="s">
        <v>117</v>
      </c>
      <c r="AS397" s="1" t="s">
        <v>117</v>
      </c>
      <c r="AU397" s="1" t="s">
        <v>1003</v>
      </c>
      <c r="AV397">
        <v>1426</v>
      </c>
    </row>
    <row r="398" spans="1:48" ht="30" customHeight="1">
      <c r="A398" s="64" t="s">
        <v>625</v>
      </c>
      <c r="B398" s="64" t="s">
        <v>612</v>
      </c>
      <c r="C398" s="64" t="s">
        <v>8</v>
      </c>
      <c r="D398" s="57">
        <v>17</v>
      </c>
      <c r="E398" s="58"/>
      <c r="F398" s="58"/>
      <c r="G398" s="58"/>
      <c r="H398" s="58"/>
      <c r="I398" s="58"/>
      <c r="J398" s="58"/>
      <c r="K398" s="58"/>
      <c r="L398" s="58"/>
      <c r="M398" s="64"/>
      <c r="N398" s="1" t="s">
        <v>634</v>
      </c>
      <c r="O398" s="1" t="s">
        <v>117</v>
      </c>
      <c r="P398" s="1" t="s">
        <v>117</v>
      </c>
      <c r="Q398" s="1" t="s">
        <v>434</v>
      </c>
      <c r="R398" s="1" t="s">
        <v>485</v>
      </c>
      <c r="S398" s="1" t="s">
        <v>373</v>
      </c>
      <c r="T398" s="1" t="s">
        <v>373</v>
      </c>
      <c r="X398">
        <v>1</v>
      </c>
      <c r="AR398" s="1" t="s">
        <v>117</v>
      </c>
      <c r="AS398" s="1" t="s">
        <v>117</v>
      </c>
      <c r="AU398" s="1" t="s">
        <v>1004</v>
      </c>
      <c r="AV398">
        <v>1427</v>
      </c>
    </row>
    <row r="399" spans="1:48" ht="30" customHeight="1">
      <c r="A399" s="64" t="s">
        <v>636</v>
      </c>
      <c r="B399" s="64" t="s">
        <v>622</v>
      </c>
      <c r="C399" s="64" t="s">
        <v>8</v>
      </c>
      <c r="D399" s="57">
        <v>2</v>
      </c>
      <c r="E399" s="58"/>
      <c r="F399" s="58"/>
      <c r="G399" s="58"/>
      <c r="H399" s="58"/>
      <c r="I399" s="58"/>
      <c r="J399" s="58"/>
      <c r="K399" s="58"/>
      <c r="L399" s="58"/>
      <c r="M399" s="64"/>
      <c r="N399" s="1" t="s">
        <v>637</v>
      </c>
      <c r="O399" s="1" t="s">
        <v>117</v>
      </c>
      <c r="P399" s="1" t="s">
        <v>117</v>
      </c>
      <c r="Q399" s="1" t="s">
        <v>434</v>
      </c>
      <c r="R399" s="1" t="s">
        <v>485</v>
      </c>
      <c r="S399" s="1" t="s">
        <v>373</v>
      </c>
      <c r="T399" s="1" t="s">
        <v>373</v>
      </c>
      <c r="X399">
        <v>1</v>
      </c>
      <c r="AR399" s="1" t="s">
        <v>117</v>
      </c>
      <c r="AS399" s="1" t="s">
        <v>117</v>
      </c>
      <c r="AU399" s="1" t="s">
        <v>1005</v>
      </c>
      <c r="AV399">
        <v>1428</v>
      </c>
    </row>
    <row r="400" spans="1:48" ht="30" customHeight="1">
      <c r="A400" s="64" t="s">
        <v>639</v>
      </c>
      <c r="B400" s="64" t="s">
        <v>526</v>
      </c>
      <c r="C400" s="64" t="s">
        <v>8</v>
      </c>
      <c r="D400" s="57">
        <v>14</v>
      </c>
      <c r="E400" s="58"/>
      <c r="F400" s="58"/>
      <c r="G400" s="58"/>
      <c r="H400" s="58"/>
      <c r="I400" s="58"/>
      <c r="J400" s="58"/>
      <c r="K400" s="58"/>
      <c r="L400" s="58"/>
      <c r="M400" s="64"/>
      <c r="N400" s="1" t="s">
        <v>640</v>
      </c>
      <c r="O400" s="1" t="s">
        <v>117</v>
      </c>
      <c r="P400" s="1" t="s">
        <v>117</v>
      </c>
      <c r="Q400" s="1" t="s">
        <v>434</v>
      </c>
      <c r="R400" s="1" t="s">
        <v>485</v>
      </c>
      <c r="S400" s="1" t="s">
        <v>373</v>
      </c>
      <c r="T400" s="1" t="s">
        <v>373</v>
      </c>
      <c r="X400">
        <v>1</v>
      </c>
      <c r="AR400" s="1" t="s">
        <v>117</v>
      </c>
      <c r="AS400" s="1" t="s">
        <v>117</v>
      </c>
      <c r="AU400" s="1" t="s">
        <v>1006</v>
      </c>
      <c r="AV400">
        <v>1429</v>
      </c>
    </row>
    <row r="401" spans="1:48" ht="30" customHeight="1">
      <c r="A401" s="64" t="s">
        <v>639</v>
      </c>
      <c r="B401" s="64" t="s">
        <v>529</v>
      </c>
      <c r="C401" s="64" t="s">
        <v>8</v>
      </c>
      <c r="D401" s="57">
        <v>4</v>
      </c>
      <c r="E401" s="58"/>
      <c r="F401" s="58"/>
      <c r="G401" s="58"/>
      <c r="H401" s="58"/>
      <c r="I401" s="58"/>
      <c r="J401" s="58"/>
      <c r="K401" s="58"/>
      <c r="L401" s="58"/>
      <c r="M401" s="64"/>
      <c r="N401" s="1" t="s">
        <v>642</v>
      </c>
      <c r="O401" s="1" t="s">
        <v>117</v>
      </c>
      <c r="P401" s="1" t="s">
        <v>117</v>
      </c>
      <c r="Q401" s="1" t="s">
        <v>434</v>
      </c>
      <c r="R401" s="1" t="s">
        <v>485</v>
      </c>
      <c r="S401" s="1" t="s">
        <v>373</v>
      </c>
      <c r="T401" s="1" t="s">
        <v>373</v>
      </c>
      <c r="X401">
        <v>1</v>
      </c>
      <c r="AR401" s="1" t="s">
        <v>117</v>
      </c>
      <c r="AS401" s="1" t="s">
        <v>117</v>
      </c>
      <c r="AU401" s="1" t="s">
        <v>1007</v>
      </c>
      <c r="AV401">
        <v>1430</v>
      </c>
    </row>
    <row r="402" spans="1:48" ht="30" customHeight="1">
      <c r="A402" s="64" t="s">
        <v>644</v>
      </c>
      <c r="B402" s="64" t="s">
        <v>526</v>
      </c>
      <c r="C402" s="64" t="s">
        <v>88</v>
      </c>
      <c r="D402" s="57">
        <v>107</v>
      </c>
      <c r="E402" s="58"/>
      <c r="F402" s="58"/>
      <c r="G402" s="58"/>
      <c r="H402" s="58"/>
      <c r="I402" s="58"/>
      <c r="J402" s="58"/>
      <c r="K402" s="58"/>
      <c r="L402" s="58"/>
      <c r="M402" s="64"/>
      <c r="N402" s="1" t="s">
        <v>645</v>
      </c>
      <c r="O402" s="1" t="s">
        <v>117</v>
      </c>
      <c r="P402" s="1" t="s">
        <v>117</v>
      </c>
      <c r="Q402" s="1" t="s">
        <v>434</v>
      </c>
      <c r="R402" s="1" t="s">
        <v>485</v>
      </c>
      <c r="S402" s="1" t="s">
        <v>373</v>
      </c>
      <c r="T402" s="1" t="s">
        <v>373</v>
      </c>
      <c r="X402">
        <v>1</v>
      </c>
      <c r="AR402" s="1" t="s">
        <v>117</v>
      </c>
      <c r="AS402" s="1" t="s">
        <v>117</v>
      </c>
      <c r="AU402" s="1" t="s">
        <v>1008</v>
      </c>
      <c r="AV402">
        <v>1431</v>
      </c>
    </row>
    <row r="403" spans="1:48" ht="30" customHeight="1">
      <c r="A403" s="64" t="s">
        <v>644</v>
      </c>
      <c r="B403" s="64" t="s">
        <v>529</v>
      </c>
      <c r="C403" s="64" t="s">
        <v>88</v>
      </c>
      <c r="D403" s="57">
        <v>28</v>
      </c>
      <c r="E403" s="58"/>
      <c r="F403" s="58"/>
      <c r="G403" s="58"/>
      <c r="H403" s="58"/>
      <c r="I403" s="58"/>
      <c r="J403" s="58"/>
      <c r="K403" s="58"/>
      <c r="L403" s="58"/>
      <c r="M403" s="64"/>
      <c r="N403" s="1" t="s">
        <v>647</v>
      </c>
      <c r="O403" s="1" t="s">
        <v>117</v>
      </c>
      <c r="P403" s="1" t="s">
        <v>117</v>
      </c>
      <c r="Q403" s="1" t="s">
        <v>434</v>
      </c>
      <c r="R403" s="1" t="s">
        <v>485</v>
      </c>
      <c r="S403" s="1" t="s">
        <v>373</v>
      </c>
      <c r="T403" s="1" t="s">
        <v>373</v>
      </c>
      <c r="X403">
        <v>1</v>
      </c>
      <c r="AR403" s="1" t="s">
        <v>117</v>
      </c>
      <c r="AS403" s="1" t="s">
        <v>117</v>
      </c>
      <c r="AU403" s="1" t="s">
        <v>1009</v>
      </c>
      <c r="AV403">
        <v>1432</v>
      </c>
    </row>
    <row r="404" spans="1:48" ht="30" customHeight="1">
      <c r="A404" s="57"/>
      <c r="B404" s="57"/>
      <c r="C404" s="57"/>
      <c r="D404" s="57"/>
      <c r="E404" s="58"/>
      <c r="F404" s="58"/>
      <c r="G404" s="58"/>
      <c r="H404" s="58"/>
      <c r="I404" s="58"/>
      <c r="J404" s="58"/>
      <c r="K404" s="58"/>
      <c r="L404" s="58"/>
      <c r="M404" s="57"/>
      <c r="Q404" s="1" t="s">
        <v>434</v>
      </c>
    </row>
    <row r="405" spans="1:48" ht="30" customHeight="1">
      <c r="A405" s="57"/>
      <c r="B405" s="57"/>
      <c r="C405" s="57"/>
      <c r="D405" s="57"/>
      <c r="E405" s="58"/>
      <c r="F405" s="58"/>
      <c r="G405" s="58"/>
      <c r="H405" s="58"/>
      <c r="I405" s="58"/>
      <c r="J405" s="58"/>
      <c r="K405" s="58"/>
      <c r="L405" s="58"/>
      <c r="M405" s="57"/>
      <c r="Q405" s="1" t="s">
        <v>434</v>
      </c>
    </row>
    <row r="406" spans="1:48" ht="30" customHeight="1">
      <c r="A406" s="57"/>
      <c r="B406" s="57"/>
      <c r="C406" s="57"/>
      <c r="D406" s="57"/>
      <c r="E406" s="58"/>
      <c r="F406" s="58"/>
      <c r="G406" s="58"/>
      <c r="H406" s="58"/>
      <c r="I406" s="58"/>
      <c r="J406" s="58"/>
      <c r="K406" s="58"/>
      <c r="L406" s="58"/>
      <c r="M406" s="57"/>
      <c r="Q406" s="1" t="s">
        <v>434</v>
      </c>
    </row>
    <row r="407" spans="1:48" ht="30" customHeight="1">
      <c r="A407" s="57"/>
      <c r="B407" s="57"/>
      <c r="C407" s="57"/>
      <c r="D407" s="57"/>
      <c r="E407" s="58"/>
      <c r="F407" s="58"/>
      <c r="G407" s="58"/>
      <c r="H407" s="58"/>
      <c r="I407" s="58"/>
      <c r="J407" s="58"/>
      <c r="K407" s="58"/>
      <c r="L407" s="58"/>
      <c r="M407" s="57"/>
      <c r="Q407" s="1" t="s">
        <v>434</v>
      </c>
    </row>
    <row r="408" spans="1:48" ht="30" customHeight="1">
      <c r="A408" s="57"/>
      <c r="B408" s="57"/>
      <c r="C408" s="57"/>
      <c r="D408" s="57"/>
      <c r="E408" s="58"/>
      <c r="F408" s="58"/>
      <c r="G408" s="58"/>
      <c r="H408" s="58"/>
      <c r="I408" s="58"/>
      <c r="J408" s="58"/>
      <c r="K408" s="58"/>
      <c r="L408" s="58"/>
      <c r="M408" s="57"/>
      <c r="Q408" s="1" t="s">
        <v>434</v>
      </c>
    </row>
    <row r="409" spans="1:48" ht="30" customHeight="1">
      <c r="A409" s="57"/>
      <c r="B409" s="57"/>
      <c r="C409" s="57"/>
      <c r="D409" s="57"/>
      <c r="E409" s="58"/>
      <c r="F409" s="58"/>
      <c r="G409" s="58"/>
      <c r="H409" s="58"/>
      <c r="I409" s="58"/>
      <c r="J409" s="58"/>
      <c r="K409" s="58"/>
      <c r="L409" s="58"/>
      <c r="M409" s="57"/>
      <c r="Q409" s="1" t="s">
        <v>434</v>
      </c>
    </row>
    <row r="410" spans="1:48" ht="30" customHeight="1">
      <c r="A410" s="57"/>
      <c r="B410" s="57"/>
      <c r="C410" s="57"/>
      <c r="D410" s="57"/>
      <c r="E410" s="58"/>
      <c r="F410" s="58"/>
      <c r="G410" s="58"/>
      <c r="H410" s="58"/>
      <c r="I410" s="58"/>
      <c r="J410" s="58"/>
      <c r="K410" s="58"/>
      <c r="L410" s="58"/>
      <c r="M410" s="57"/>
      <c r="Q410" s="1" t="s">
        <v>434</v>
      </c>
    </row>
    <row r="411" spans="1:48" ht="30" customHeight="1">
      <c r="A411" s="57"/>
      <c r="B411" s="57"/>
      <c r="C411" s="57"/>
      <c r="D411" s="57"/>
      <c r="E411" s="58"/>
      <c r="F411" s="58"/>
      <c r="G411" s="58"/>
      <c r="H411" s="58"/>
      <c r="I411" s="58"/>
      <c r="J411" s="58"/>
      <c r="K411" s="58"/>
      <c r="L411" s="58"/>
      <c r="M411" s="57"/>
      <c r="Q411" s="1" t="s">
        <v>434</v>
      </c>
    </row>
    <row r="412" spans="1:48" ht="30" customHeight="1">
      <c r="A412" s="57"/>
      <c r="B412" s="57"/>
      <c r="C412" s="57"/>
      <c r="D412" s="57"/>
      <c r="E412" s="58"/>
      <c r="F412" s="58"/>
      <c r="G412" s="58"/>
      <c r="H412" s="58"/>
      <c r="I412" s="58"/>
      <c r="J412" s="58"/>
      <c r="K412" s="58"/>
      <c r="L412" s="58"/>
      <c r="M412" s="57"/>
      <c r="Q412" s="1" t="s">
        <v>434</v>
      </c>
    </row>
    <row r="413" spans="1:48" ht="30" customHeight="1">
      <c r="A413" s="57"/>
      <c r="B413" s="57"/>
      <c r="C413" s="57"/>
      <c r="D413" s="57"/>
      <c r="E413" s="58"/>
      <c r="F413" s="58"/>
      <c r="G413" s="58"/>
      <c r="H413" s="58"/>
      <c r="I413" s="58"/>
      <c r="J413" s="58"/>
      <c r="K413" s="58"/>
      <c r="L413" s="58"/>
      <c r="M413" s="57"/>
      <c r="Q413" s="1" t="s">
        <v>434</v>
      </c>
    </row>
    <row r="414" spans="1:48" ht="30" customHeight="1">
      <c r="A414" s="57"/>
      <c r="B414" s="57"/>
      <c r="C414" s="57"/>
      <c r="D414" s="57"/>
      <c r="E414" s="58"/>
      <c r="F414" s="58"/>
      <c r="G414" s="58"/>
      <c r="H414" s="58"/>
      <c r="I414" s="58"/>
      <c r="J414" s="58"/>
      <c r="K414" s="58"/>
      <c r="L414" s="58"/>
      <c r="M414" s="57"/>
      <c r="Q414" s="1" t="s">
        <v>434</v>
      </c>
    </row>
    <row r="415" spans="1:48" ht="30" customHeight="1">
      <c r="A415" s="57"/>
      <c r="B415" s="57"/>
      <c r="C415" s="57"/>
      <c r="D415" s="57"/>
      <c r="E415" s="58"/>
      <c r="F415" s="58"/>
      <c r="G415" s="58"/>
      <c r="H415" s="58"/>
      <c r="I415" s="58"/>
      <c r="J415" s="58"/>
      <c r="K415" s="58"/>
      <c r="L415" s="58"/>
      <c r="M415" s="57"/>
      <c r="Q415" s="1" t="s">
        <v>434</v>
      </c>
    </row>
    <row r="416" spans="1:48" ht="30" customHeight="1">
      <c r="A416" s="57"/>
      <c r="B416" s="57"/>
      <c r="C416" s="57"/>
      <c r="D416" s="57"/>
      <c r="E416" s="58"/>
      <c r="F416" s="58"/>
      <c r="G416" s="58"/>
      <c r="H416" s="58"/>
      <c r="I416" s="58"/>
      <c r="J416" s="58"/>
      <c r="K416" s="58"/>
      <c r="L416" s="58"/>
      <c r="M416" s="57"/>
      <c r="Q416" s="1" t="s">
        <v>434</v>
      </c>
    </row>
    <row r="417" spans="1:48" ht="30" customHeight="1">
      <c r="A417" s="57"/>
      <c r="B417" s="57"/>
      <c r="C417" s="57"/>
      <c r="D417" s="57"/>
      <c r="E417" s="58"/>
      <c r="F417" s="58"/>
      <c r="G417" s="58"/>
      <c r="H417" s="58"/>
      <c r="I417" s="58"/>
      <c r="J417" s="58"/>
      <c r="K417" s="58"/>
      <c r="L417" s="58"/>
      <c r="M417" s="57"/>
      <c r="Q417" s="1" t="s">
        <v>434</v>
      </c>
    </row>
    <row r="418" spans="1:48" ht="30" customHeight="1">
      <c r="A418" s="57"/>
      <c r="B418" s="57"/>
      <c r="C418" s="57"/>
      <c r="D418" s="57"/>
      <c r="E418" s="58"/>
      <c r="F418" s="58"/>
      <c r="G418" s="58"/>
      <c r="H418" s="58"/>
      <c r="I418" s="58"/>
      <c r="J418" s="58"/>
      <c r="K418" s="58"/>
      <c r="L418" s="58"/>
      <c r="M418" s="57"/>
      <c r="Q418" s="1" t="s">
        <v>434</v>
      </c>
    </row>
    <row r="419" spans="1:48" ht="30" customHeight="1">
      <c r="A419" s="57"/>
      <c r="B419" s="57"/>
      <c r="C419" s="57"/>
      <c r="D419" s="57"/>
      <c r="E419" s="58"/>
      <c r="F419" s="58"/>
      <c r="G419" s="58"/>
      <c r="H419" s="58"/>
      <c r="I419" s="58"/>
      <c r="J419" s="58"/>
      <c r="K419" s="58"/>
      <c r="L419" s="58"/>
      <c r="M419" s="57"/>
      <c r="Q419" s="1" t="s">
        <v>434</v>
      </c>
    </row>
    <row r="420" spans="1:48" ht="30" customHeight="1">
      <c r="A420" s="57"/>
      <c r="B420" s="57"/>
      <c r="C420" s="57"/>
      <c r="D420" s="57"/>
      <c r="E420" s="58"/>
      <c r="F420" s="58"/>
      <c r="G420" s="58"/>
      <c r="H420" s="58"/>
      <c r="I420" s="58"/>
      <c r="J420" s="58"/>
      <c r="K420" s="58"/>
      <c r="L420" s="58"/>
      <c r="M420" s="57"/>
      <c r="Q420" s="1" t="s">
        <v>434</v>
      </c>
    </row>
    <row r="421" spans="1:48" ht="30" customHeight="1">
      <c r="A421" s="65" t="s">
        <v>449</v>
      </c>
      <c r="B421" s="53"/>
      <c r="C421" s="53"/>
      <c r="D421" s="53"/>
      <c r="E421" s="54"/>
      <c r="F421" s="54"/>
      <c r="G421" s="54"/>
      <c r="H421" s="54"/>
      <c r="I421" s="54"/>
      <c r="J421" s="54"/>
      <c r="K421" s="54"/>
      <c r="L421" s="54"/>
      <c r="M421" s="53"/>
      <c r="N421" t="s">
        <v>524</v>
      </c>
    </row>
    <row r="422" spans="1:48" ht="30" customHeight="1">
      <c r="A422" s="64" t="s">
        <v>435</v>
      </c>
      <c r="B422" s="64" t="s">
        <v>117</v>
      </c>
      <c r="C422" s="57"/>
      <c r="D422" s="57"/>
      <c r="E422" s="58"/>
      <c r="F422" s="58"/>
      <c r="G422" s="58"/>
      <c r="H422" s="58"/>
      <c r="I422" s="58"/>
      <c r="J422" s="58"/>
      <c r="K422" s="58"/>
      <c r="L422" s="58"/>
      <c r="M422" s="57"/>
      <c r="Q422" s="1" t="s">
        <v>436</v>
      </c>
    </row>
    <row r="423" spans="1:48" ht="30" customHeight="1">
      <c r="A423" s="64" t="s">
        <v>649</v>
      </c>
      <c r="B423" s="64" t="s">
        <v>650</v>
      </c>
      <c r="C423" s="64" t="s">
        <v>33</v>
      </c>
      <c r="D423" s="57">
        <v>67</v>
      </c>
      <c r="E423" s="58"/>
      <c r="F423" s="58"/>
      <c r="G423" s="58"/>
      <c r="H423" s="58"/>
      <c r="I423" s="58"/>
      <c r="J423" s="58"/>
      <c r="K423" s="58"/>
      <c r="L423" s="58"/>
      <c r="M423" s="64"/>
      <c r="N423" s="1" t="s">
        <v>651</v>
      </c>
      <c r="O423" s="1" t="s">
        <v>117</v>
      </c>
      <c r="P423" s="1" t="s">
        <v>117</v>
      </c>
      <c r="Q423" s="1" t="s">
        <v>436</v>
      </c>
      <c r="R423" s="1" t="s">
        <v>485</v>
      </c>
      <c r="S423" s="1" t="s">
        <v>373</v>
      </c>
      <c r="T423" s="1" t="s">
        <v>373</v>
      </c>
      <c r="X423">
        <v>1</v>
      </c>
      <c r="AR423" s="1" t="s">
        <v>117</v>
      </c>
      <c r="AS423" s="1" t="s">
        <v>117</v>
      </c>
      <c r="AU423" s="1" t="s">
        <v>1010</v>
      </c>
      <c r="AV423">
        <v>1434</v>
      </c>
    </row>
    <row r="424" spans="1:48" ht="30" customHeight="1">
      <c r="A424" s="64" t="s">
        <v>649</v>
      </c>
      <c r="B424" s="64" t="s">
        <v>653</v>
      </c>
      <c r="C424" s="64" t="s">
        <v>33</v>
      </c>
      <c r="D424" s="57">
        <v>39</v>
      </c>
      <c r="E424" s="58"/>
      <c r="F424" s="58"/>
      <c r="G424" s="58"/>
      <c r="H424" s="58"/>
      <c r="I424" s="58"/>
      <c r="J424" s="58"/>
      <c r="K424" s="58"/>
      <c r="L424" s="58"/>
      <c r="M424" s="64"/>
      <c r="N424" s="1" t="s">
        <v>654</v>
      </c>
      <c r="O424" s="1" t="s">
        <v>117</v>
      </c>
      <c r="P424" s="1" t="s">
        <v>117</v>
      </c>
      <c r="Q424" s="1" t="s">
        <v>436</v>
      </c>
      <c r="R424" s="1" t="s">
        <v>485</v>
      </c>
      <c r="S424" s="1" t="s">
        <v>373</v>
      </c>
      <c r="T424" s="1" t="s">
        <v>373</v>
      </c>
      <c r="X424">
        <v>1</v>
      </c>
      <c r="AR424" s="1" t="s">
        <v>117</v>
      </c>
      <c r="AS424" s="1" t="s">
        <v>117</v>
      </c>
      <c r="AU424" s="1" t="s">
        <v>1011</v>
      </c>
      <c r="AV424">
        <v>1435</v>
      </c>
    </row>
    <row r="425" spans="1:48" ht="30" customHeight="1">
      <c r="A425" s="64" t="s">
        <v>649</v>
      </c>
      <c r="B425" s="64" t="s">
        <v>656</v>
      </c>
      <c r="C425" s="64" t="s">
        <v>33</v>
      </c>
      <c r="D425" s="57">
        <v>48</v>
      </c>
      <c r="E425" s="58"/>
      <c r="F425" s="58"/>
      <c r="G425" s="58"/>
      <c r="H425" s="58"/>
      <c r="I425" s="58"/>
      <c r="J425" s="58"/>
      <c r="K425" s="58"/>
      <c r="L425" s="58"/>
      <c r="M425" s="64"/>
      <c r="N425" s="1" t="s">
        <v>657</v>
      </c>
      <c r="O425" s="1" t="s">
        <v>117</v>
      </c>
      <c r="P425" s="1" t="s">
        <v>117</v>
      </c>
      <c r="Q425" s="1" t="s">
        <v>436</v>
      </c>
      <c r="R425" s="1" t="s">
        <v>485</v>
      </c>
      <c r="S425" s="1" t="s">
        <v>373</v>
      </c>
      <c r="T425" s="1" t="s">
        <v>373</v>
      </c>
      <c r="X425">
        <v>1</v>
      </c>
      <c r="AR425" s="1" t="s">
        <v>117</v>
      </c>
      <c r="AS425" s="1" t="s">
        <v>117</v>
      </c>
      <c r="AU425" s="1" t="s">
        <v>1012</v>
      </c>
      <c r="AV425">
        <v>1436</v>
      </c>
    </row>
    <row r="426" spans="1:48" ht="30" customHeight="1">
      <c r="A426" s="64" t="s">
        <v>659</v>
      </c>
      <c r="B426" s="64" t="s">
        <v>660</v>
      </c>
      <c r="C426" s="64" t="s">
        <v>8</v>
      </c>
      <c r="D426" s="57">
        <v>56</v>
      </c>
      <c r="E426" s="58"/>
      <c r="F426" s="58"/>
      <c r="G426" s="58"/>
      <c r="H426" s="58"/>
      <c r="I426" s="58"/>
      <c r="J426" s="58"/>
      <c r="K426" s="58"/>
      <c r="L426" s="58"/>
      <c r="M426" s="64"/>
      <c r="N426" s="1" t="s">
        <v>661</v>
      </c>
      <c r="O426" s="1" t="s">
        <v>117</v>
      </c>
      <c r="P426" s="1" t="s">
        <v>117</v>
      </c>
      <c r="Q426" s="1" t="s">
        <v>436</v>
      </c>
      <c r="R426" s="1" t="s">
        <v>373</v>
      </c>
      <c r="S426" s="1" t="s">
        <v>373</v>
      </c>
      <c r="T426" s="1" t="s">
        <v>485</v>
      </c>
      <c r="X426">
        <v>1</v>
      </c>
      <c r="AR426" s="1" t="s">
        <v>117</v>
      </c>
      <c r="AS426" s="1" t="s">
        <v>117</v>
      </c>
      <c r="AU426" s="1" t="s">
        <v>1013</v>
      </c>
      <c r="AV426">
        <v>1437</v>
      </c>
    </row>
    <row r="427" spans="1:48" ht="30" customHeight="1">
      <c r="A427" s="64" t="s">
        <v>659</v>
      </c>
      <c r="B427" s="64" t="s">
        <v>666</v>
      </c>
      <c r="C427" s="64" t="s">
        <v>8</v>
      </c>
      <c r="D427" s="57">
        <v>28</v>
      </c>
      <c r="E427" s="58"/>
      <c r="F427" s="58"/>
      <c r="G427" s="58"/>
      <c r="H427" s="58"/>
      <c r="I427" s="58"/>
      <c r="J427" s="58"/>
      <c r="K427" s="58"/>
      <c r="L427" s="58"/>
      <c r="M427" s="64"/>
      <c r="N427" s="1" t="s">
        <v>667</v>
      </c>
      <c r="O427" s="1" t="s">
        <v>117</v>
      </c>
      <c r="P427" s="1" t="s">
        <v>117</v>
      </c>
      <c r="Q427" s="1" t="s">
        <v>436</v>
      </c>
      <c r="R427" s="1" t="s">
        <v>373</v>
      </c>
      <c r="S427" s="1" t="s">
        <v>373</v>
      </c>
      <c r="T427" s="1" t="s">
        <v>485</v>
      </c>
      <c r="X427">
        <v>1</v>
      </c>
      <c r="AR427" s="1" t="s">
        <v>117</v>
      </c>
      <c r="AS427" s="1" t="s">
        <v>117</v>
      </c>
      <c r="AU427" s="1" t="s">
        <v>1014</v>
      </c>
      <c r="AV427">
        <v>1438</v>
      </c>
    </row>
    <row r="428" spans="1:48" ht="30" customHeight="1">
      <c r="A428" s="64" t="s">
        <v>659</v>
      </c>
      <c r="B428" s="64" t="s">
        <v>672</v>
      </c>
      <c r="C428" s="64" t="s">
        <v>8</v>
      </c>
      <c r="D428" s="57">
        <v>1</v>
      </c>
      <c r="E428" s="58"/>
      <c r="F428" s="58"/>
      <c r="G428" s="58"/>
      <c r="H428" s="58"/>
      <c r="I428" s="58"/>
      <c r="J428" s="58"/>
      <c r="K428" s="58"/>
      <c r="L428" s="58"/>
      <c r="M428" s="64"/>
      <c r="N428" s="1" t="s">
        <v>673</v>
      </c>
      <c r="O428" s="1" t="s">
        <v>117</v>
      </c>
      <c r="P428" s="1" t="s">
        <v>117</v>
      </c>
      <c r="Q428" s="1" t="s">
        <v>436</v>
      </c>
      <c r="R428" s="1" t="s">
        <v>373</v>
      </c>
      <c r="S428" s="1" t="s">
        <v>373</v>
      </c>
      <c r="T428" s="1" t="s">
        <v>485</v>
      </c>
      <c r="X428">
        <v>1</v>
      </c>
      <c r="AR428" s="1" t="s">
        <v>117</v>
      </c>
      <c r="AS428" s="1" t="s">
        <v>117</v>
      </c>
      <c r="AU428" s="1" t="s">
        <v>1015</v>
      </c>
      <c r="AV428">
        <v>1439</v>
      </c>
    </row>
    <row r="429" spans="1:48" ht="30" customHeight="1">
      <c r="A429" s="64" t="s">
        <v>659</v>
      </c>
      <c r="B429" s="64" t="s">
        <v>675</v>
      </c>
      <c r="C429" s="64" t="s">
        <v>8</v>
      </c>
      <c r="D429" s="57">
        <v>28</v>
      </c>
      <c r="E429" s="58"/>
      <c r="F429" s="58"/>
      <c r="G429" s="58"/>
      <c r="H429" s="58"/>
      <c r="I429" s="58"/>
      <c r="J429" s="58"/>
      <c r="K429" s="58"/>
      <c r="L429" s="58"/>
      <c r="M429" s="64"/>
      <c r="N429" s="1" t="s">
        <v>676</v>
      </c>
      <c r="O429" s="1" t="s">
        <v>117</v>
      </c>
      <c r="P429" s="1" t="s">
        <v>117</v>
      </c>
      <c r="Q429" s="1" t="s">
        <v>436</v>
      </c>
      <c r="R429" s="1" t="s">
        <v>373</v>
      </c>
      <c r="S429" s="1" t="s">
        <v>373</v>
      </c>
      <c r="T429" s="1" t="s">
        <v>485</v>
      </c>
      <c r="X429">
        <v>1</v>
      </c>
      <c r="AR429" s="1" t="s">
        <v>117</v>
      </c>
      <c r="AS429" s="1" t="s">
        <v>117</v>
      </c>
      <c r="AU429" s="1" t="s">
        <v>1016</v>
      </c>
      <c r="AV429">
        <v>1440</v>
      </c>
    </row>
    <row r="430" spans="1:48" ht="30" customHeight="1">
      <c r="A430" s="64" t="s">
        <v>678</v>
      </c>
      <c r="B430" s="64" t="s">
        <v>679</v>
      </c>
      <c r="C430" s="64" t="s">
        <v>8</v>
      </c>
      <c r="D430" s="57">
        <v>28</v>
      </c>
      <c r="E430" s="58"/>
      <c r="F430" s="58"/>
      <c r="G430" s="58"/>
      <c r="H430" s="58"/>
      <c r="I430" s="58"/>
      <c r="J430" s="58"/>
      <c r="K430" s="58"/>
      <c r="L430" s="58"/>
      <c r="M430" s="64"/>
      <c r="N430" s="1" t="s">
        <v>680</v>
      </c>
      <c r="O430" s="1" t="s">
        <v>117</v>
      </c>
      <c r="P430" s="1" t="s">
        <v>117</v>
      </c>
      <c r="Q430" s="1" t="s">
        <v>436</v>
      </c>
      <c r="R430" s="1" t="s">
        <v>373</v>
      </c>
      <c r="S430" s="1" t="s">
        <v>373</v>
      </c>
      <c r="T430" s="1" t="s">
        <v>485</v>
      </c>
      <c r="X430">
        <v>1</v>
      </c>
      <c r="AR430" s="1" t="s">
        <v>117</v>
      </c>
      <c r="AS430" s="1" t="s">
        <v>117</v>
      </c>
      <c r="AU430" s="1" t="s">
        <v>1017</v>
      </c>
      <c r="AV430">
        <v>1441</v>
      </c>
    </row>
    <row r="431" spans="1:48" ht="30" customHeight="1">
      <c r="A431" s="64" t="s">
        <v>678</v>
      </c>
      <c r="B431" s="64" t="s">
        <v>682</v>
      </c>
      <c r="C431" s="64" t="s">
        <v>8</v>
      </c>
      <c r="D431" s="57">
        <v>28</v>
      </c>
      <c r="E431" s="58"/>
      <c r="F431" s="58"/>
      <c r="G431" s="58"/>
      <c r="H431" s="58"/>
      <c r="I431" s="58"/>
      <c r="J431" s="58"/>
      <c r="K431" s="58"/>
      <c r="L431" s="58"/>
      <c r="M431" s="64"/>
      <c r="N431" s="1" t="s">
        <v>683</v>
      </c>
      <c r="O431" s="1" t="s">
        <v>117</v>
      </c>
      <c r="P431" s="1" t="s">
        <v>117</v>
      </c>
      <c r="Q431" s="1" t="s">
        <v>436</v>
      </c>
      <c r="R431" s="1" t="s">
        <v>373</v>
      </c>
      <c r="S431" s="1" t="s">
        <v>373</v>
      </c>
      <c r="T431" s="1" t="s">
        <v>485</v>
      </c>
      <c r="X431">
        <v>1</v>
      </c>
      <c r="AR431" s="1" t="s">
        <v>117</v>
      </c>
      <c r="AS431" s="1" t="s">
        <v>117</v>
      </c>
      <c r="AU431" s="1" t="s">
        <v>1018</v>
      </c>
      <c r="AV431">
        <v>1442</v>
      </c>
    </row>
    <row r="432" spans="1:48" ht="30" customHeight="1">
      <c r="A432" s="64" t="s">
        <v>615</v>
      </c>
      <c r="B432" s="64" t="s">
        <v>117</v>
      </c>
      <c r="C432" s="64" t="s">
        <v>89</v>
      </c>
      <c r="D432" s="57">
        <v>8</v>
      </c>
      <c r="E432" s="58"/>
      <c r="F432" s="58"/>
      <c r="G432" s="58"/>
      <c r="H432" s="58"/>
      <c r="I432" s="58"/>
      <c r="J432" s="58"/>
      <c r="K432" s="58"/>
      <c r="L432" s="58"/>
      <c r="M432" s="64"/>
      <c r="N432" s="1" t="s">
        <v>616</v>
      </c>
      <c r="O432" s="1" t="s">
        <v>117</v>
      </c>
      <c r="P432" s="1" t="s">
        <v>117</v>
      </c>
      <c r="Q432" s="1" t="s">
        <v>436</v>
      </c>
      <c r="R432" s="1" t="s">
        <v>373</v>
      </c>
      <c r="S432" s="1" t="s">
        <v>373</v>
      </c>
      <c r="T432" s="1" t="s">
        <v>485</v>
      </c>
      <c r="X432">
        <v>1</v>
      </c>
      <c r="AR432" s="1" t="s">
        <v>117</v>
      </c>
      <c r="AS432" s="1" t="s">
        <v>117</v>
      </c>
      <c r="AU432" s="1" t="s">
        <v>1019</v>
      </c>
      <c r="AV432">
        <v>1443</v>
      </c>
    </row>
    <row r="433" spans="1:48" ht="30" customHeight="1">
      <c r="A433" s="64" t="s">
        <v>618</v>
      </c>
      <c r="B433" s="64" t="s">
        <v>117</v>
      </c>
      <c r="C433" s="64" t="s">
        <v>89</v>
      </c>
      <c r="D433" s="57">
        <v>8</v>
      </c>
      <c r="E433" s="58"/>
      <c r="F433" s="58"/>
      <c r="G433" s="58"/>
      <c r="H433" s="58"/>
      <c r="I433" s="58"/>
      <c r="J433" s="58"/>
      <c r="K433" s="58"/>
      <c r="L433" s="58"/>
      <c r="M433" s="64"/>
      <c r="N433" s="1" t="s">
        <v>619</v>
      </c>
      <c r="O433" s="1" t="s">
        <v>117</v>
      </c>
      <c r="P433" s="1" t="s">
        <v>117</v>
      </c>
      <c r="Q433" s="1" t="s">
        <v>436</v>
      </c>
      <c r="R433" s="1" t="s">
        <v>373</v>
      </c>
      <c r="S433" s="1" t="s">
        <v>373</v>
      </c>
      <c r="T433" s="1" t="s">
        <v>485</v>
      </c>
      <c r="X433">
        <v>1</v>
      </c>
      <c r="AR433" s="1" t="s">
        <v>117</v>
      </c>
      <c r="AS433" s="1" t="s">
        <v>117</v>
      </c>
      <c r="AU433" s="1" t="s">
        <v>1020</v>
      </c>
      <c r="AV433">
        <v>1444</v>
      </c>
    </row>
    <row r="434" spans="1:48" ht="30" customHeight="1">
      <c r="A434" s="64" t="s">
        <v>687</v>
      </c>
      <c r="B434" s="64" t="s">
        <v>612</v>
      </c>
      <c r="C434" s="64" t="s">
        <v>16</v>
      </c>
      <c r="D434" s="57">
        <v>28</v>
      </c>
      <c r="E434" s="58"/>
      <c r="F434" s="58"/>
      <c r="G434" s="58"/>
      <c r="H434" s="58"/>
      <c r="I434" s="58"/>
      <c r="J434" s="58"/>
      <c r="K434" s="58"/>
      <c r="L434" s="58"/>
      <c r="M434" s="64"/>
      <c r="N434" s="1" t="s">
        <v>688</v>
      </c>
      <c r="O434" s="1" t="s">
        <v>117</v>
      </c>
      <c r="P434" s="1" t="s">
        <v>117</v>
      </c>
      <c r="Q434" s="1" t="s">
        <v>436</v>
      </c>
      <c r="R434" s="1" t="s">
        <v>485</v>
      </c>
      <c r="S434" s="1" t="s">
        <v>373</v>
      </c>
      <c r="T434" s="1" t="s">
        <v>373</v>
      </c>
      <c r="X434">
        <v>1</v>
      </c>
      <c r="AR434" s="1" t="s">
        <v>117</v>
      </c>
      <c r="AS434" s="1" t="s">
        <v>117</v>
      </c>
      <c r="AU434" s="1" t="s">
        <v>1021</v>
      </c>
      <c r="AV434">
        <v>1445</v>
      </c>
    </row>
    <row r="435" spans="1:48" ht="30" customHeight="1">
      <c r="A435" s="64" t="s">
        <v>690</v>
      </c>
      <c r="B435" s="64" t="s">
        <v>606</v>
      </c>
      <c r="C435" s="64" t="s">
        <v>88</v>
      </c>
      <c r="D435" s="57">
        <v>28</v>
      </c>
      <c r="E435" s="58"/>
      <c r="F435" s="58"/>
      <c r="G435" s="58"/>
      <c r="H435" s="58"/>
      <c r="I435" s="58"/>
      <c r="J435" s="58"/>
      <c r="K435" s="58"/>
      <c r="L435" s="58"/>
      <c r="M435" s="64"/>
      <c r="N435" s="1" t="s">
        <v>691</v>
      </c>
      <c r="O435" s="1" t="s">
        <v>117</v>
      </c>
      <c r="P435" s="1" t="s">
        <v>117</v>
      </c>
      <c r="Q435" s="1" t="s">
        <v>436</v>
      </c>
      <c r="R435" s="1" t="s">
        <v>485</v>
      </c>
      <c r="S435" s="1" t="s">
        <v>373</v>
      </c>
      <c r="T435" s="1" t="s">
        <v>373</v>
      </c>
      <c r="X435">
        <v>1</v>
      </c>
      <c r="AR435" s="1" t="s">
        <v>117</v>
      </c>
      <c r="AS435" s="1" t="s">
        <v>117</v>
      </c>
      <c r="AU435" s="1" t="s">
        <v>1022</v>
      </c>
      <c r="AV435">
        <v>1446</v>
      </c>
    </row>
    <row r="436" spans="1:48" ht="30" customHeight="1">
      <c r="A436" s="64" t="s">
        <v>690</v>
      </c>
      <c r="B436" s="64" t="s">
        <v>612</v>
      </c>
      <c r="C436" s="64" t="s">
        <v>88</v>
      </c>
      <c r="D436" s="57">
        <v>28</v>
      </c>
      <c r="E436" s="58"/>
      <c r="F436" s="58"/>
      <c r="G436" s="58"/>
      <c r="H436" s="58"/>
      <c r="I436" s="58"/>
      <c r="J436" s="58"/>
      <c r="K436" s="58"/>
      <c r="L436" s="58"/>
      <c r="M436" s="64"/>
      <c r="N436" s="1" t="s">
        <v>693</v>
      </c>
      <c r="O436" s="1" t="s">
        <v>117</v>
      </c>
      <c r="P436" s="1" t="s">
        <v>117</v>
      </c>
      <c r="Q436" s="1" t="s">
        <v>436</v>
      </c>
      <c r="R436" s="1" t="s">
        <v>485</v>
      </c>
      <c r="S436" s="1" t="s">
        <v>373</v>
      </c>
      <c r="T436" s="1" t="s">
        <v>373</v>
      </c>
      <c r="X436">
        <v>1</v>
      </c>
      <c r="AR436" s="1" t="s">
        <v>117</v>
      </c>
      <c r="AS436" s="1" t="s">
        <v>117</v>
      </c>
      <c r="AU436" s="1" t="s">
        <v>1023</v>
      </c>
      <c r="AV436">
        <v>1447</v>
      </c>
    </row>
    <row r="437" spans="1:48" ht="30" customHeight="1">
      <c r="A437" s="64" t="s">
        <v>690</v>
      </c>
      <c r="B437" s="64" t="s">
        <v>695</v>
      </c>
      <c r="C437" s="64" t="s">
        <v>88</v>
      </c>
      <c r="D437" s="57">
        <v>29</v>
      </c>
      <c r="E437" s="58"/>
      <c r="F437" s="58"/>
      <c r="G437" s="58"/>
      <c r="H437" s="58"/>
      <c r="I437" s="58"/>
      <c r="J437" s="58"/>
      <c r="K437" s="58"/>
      <c r="L437" s="58"/>
      <c r="M437" s="64"/>
      <c r="N437" s="1" t="s">
        <v>696</v>
      </c>
      <c r="O437" s="1" t="s">
        <v>117</v>
      </c>
      <c r="P437" s="1" t="s">
        <v>117</v>
      </c>
      <c r="Q437" s="1" t="s">
        <v>436</v>
      </c>
      <c r="R437" s="1" t="s">
        <v>485</v>
      </c>
      <c r="S437" s="1" t="s">
        <v>373</v>
      </c>
      <c r="T437" s="1" t="s">
        <v>373</v>
      </c>
      <c r="X437">
        <v>1</v>
      </c>
      <c r="AR437" s="1" t="s">
        <v>117</v>
      </c>
      <c r="AS437" s="1" t="s">
        <v>117</v>
      </c>
      <c r="AU437" s="1" t="s">
        <v>1024</v>
      </c>
      <c r="AV437">
        <v>1448</v>
      </c>
    </row>
    <row r="438" spans="1:48" ht="30" customHeight="1">
      <c r="A438" s="57"/>
      <c r="B438" s="57"/>
      <c r="C438" s="57"/>
      <c r="D438" s="57"/>
      <c r="E438" s="58"/>
      <c r="F438" s="58"/>
      <c r="G438" s="58"/>
      <c r="H438" s="58"/>
      <c r="I438" s="58"/>
      <c r="J438" s="58"/>
      <c r="K438" s="58"/>
      <c r="L438" s="58"/>
      <c r="M438" s="57"/>
      <c r="Q438" s="1" t="s">
        <v>436</v>
      </c>
    </row>
    <row r="439" spans="1:48" ht="30" customHeight="1">
      <c r="A439" s="57"/>
      <c r="B439" s="57"/>
      <c r="C439" s="57"/>
      <c r="D439" s="57"/>
      <c r="E439" s="58"/>
      <c r="F439" s="58"/>
      <c r="G439" s="58"/>
      <c r="H439" s="58"/>
      <c r="I439" s="58"/>
      <c r="J439" s="58"/>
      <c r="K439" s="58"/>
      <c r="L439" s="58"/>
      <c r="M439" s="57"/>
      <c r="Q439" s="1" t="s">
        <v>436</v>
      </c>
    </row>
    <row r="440" spans="1:48" ht="30" customHeight="1">
      <c r="A440" s="57"/>
      <c r="B440" s="57"/>
      <c r="C440" s="57"/>
      <c r="D440" s="57"/>
      <c r="E440" s="58"/>
      <c r="F440" s="58"/>
      <c r="G440" s="58"/>
      <c r="H440" s="58"/>
      <c r="I440" s="58"/>
      <c r="J440" s="58"/>
      <c r="K440" s="58"/>
      <c r="L440" s="58"/>
      <c r="M440" s="57"/>
      <c r="Q440" s="1" t="s">
        <v>436</v>
      </c>
    </row>
    <row r="441" spans="1:48" ht="30" customHeight="1">
      <c r="A441" s="57"/>
      <c r="B441" s="57"/>
      <c r="C441" s="57"/>
      <c r="D441" s="57"/>
      <c r="E441" s="58"/>
      <c r="F441" s="58"/>
      <c r="G441" s="58"/>
      <c r="H441" s="58"/>
      <c r="I441" s="58"/>
      <c r="J441" s="58"/>
      <c r="K441" s="58"/>
      <c r="L441" s="58"/>
      <c r="M441" s="57"/>
      <c r="Q441" s="1" t="s">
        <v>436</v>
      </c>
    </row>
    <row r="442" spans="1:48" ht="30" customHeight="1">
      <c r="A442" s="57"/>
      <c r="B442" s="57"/>
      <c r="C442" s="57"/>
      <c r="D442" s="57"/>
      <c r="E442" s="58"/>
      <c r="F442" s="58"/>
      <c r="G442" s="58"/>
      <c r="H442" s="58"/>
      <c r="I442" s="58"/>
      <c r="J442" s="58"/>
      <c r="K442" s="58"/>
      <c r="L442" s="58"/>
      <c r="M442" s="57"/>
      <c r="Q442" s="1" t="s">
        <v>436</v>
      </c>
    </row>
    <row r="443" spans="1:48" ht="30" customHeight="1">
      <c r="A443" s="57"/>
      <c r="B443" s="57"/>
      <c r="C443" s="57"/>
      <c r="D443" s="57"/>
      <c r="E443" s="58"/>
      <c r="F443" s="58"/>
      <c r="G443" s="58"/>
      <c r="H443" s="58"/>
      <c r="I443" s="58"/>
      <c r="J443" s="58"/>
      <c r="K443" s="58"/>
      <c r="L443" s="58"/>
      <c r="M443" s="57"/>
      <c r="Q443" s="1" t="s">
        <v>436</v>
      </c>
    </row>
    <row r="444" spans="1:48" ht="30" customHeight="1">
      <c r="A444" s="65" t="s">
        <v>449</v>
      </c>
      <c r="B444" s="53"/>
      <c r="C444" s="53"/>
      <c r="D444" s="53"/>
      <c r="E444" s="54"/>
      <c r="F444" s="54"/>
      <c r="G444" s="54"/>
      <c r="H444" s="54"/>
      <c r="I444" s="54"/>
      <c r="J444" s="54"/>
      <c r="K444" s="54"/>
      <c r="L444" s="54"/>
      <c r="M444" s="53"/>
      <c r="N444" t="s">
        <v>524</v>
      </c>
    </row>
    <row r="445" spans="1:48" ht="30" customHeight="1">
      <c r="A445" s="64" t="s">
        <v>437</v>
      </c>
      <c r="B445" s="64" t="s">
        <v>117</v>
      </c>
      <c r="C445" s="57"/>
      <c r="D445" s="57"/>
      <c r="E445" s="58"/>
      <c r="F445" s="58"/>
      <c r="G445" s="58"/>
      <c r="H445" s="58"/>
      <c r="I445" s="58"/>
      <c r="J445" s="58"/>
      <c r="K445" s="58"/>
      <c r="L445" s="58"/>
      <c r="M445" s="57"/>
      <c r="Q445" s="1" t="s">
        <v>438</v>
      </c>
    </row>
    <row r="446" spans="1:48" ht="30" customHeight="1">
      <c r="A446" s="64" t="s">
        <v>698</v>
      </c>
      <c r="B446" s="64" t="s">
        <v>117</v>
      </c>
      <c r="C446" s="64" t="s">
        <v>699</v>
      </c>
      <c r="D446" s="57">
        <v>-216</v>
      </c>
      <c r="E446" s="58"/>
      <c r="F446" s="51"/>
      <c r="G446" s="58"/>
      <c r="H446" s="58"/>
      <c r="I446" s="58"/>
      <c r="J446" s="58"/>
      <c r="K446" s="58"/>
      <c r="L446" s="58"/>
      <c r="M446" s="64"/>
      <c r="N446" s="1" t="s">
        <v>700</v>
      </c>
      <c r="O446" s="1" t="s">
        <v>117</v>
      </c>
      <c r="P446" s="1" t="s">
        <v>117</v>
      </c>
      <c r="Q446" s="1" t="s">
        <v>438</v>
      </c>
      <c r="R446" s="1" t="s">
        <v>373</v>
      </c>
      <c r="S446" s="1" t="s">
        <v>373</v>
      </c>
      <c r="T446" s="1" t="s">
        <v>485</v>
      </c>
      <c r="X446">
        <v>1</v>
      </c>
      <c r="AR446" s="1" t="s">
        <v>117</v>
      </c>
      <c r="AS446" s="1" t="s">
        <v>117</v>
      </c>
      <c r="AU446" s="1" t="s">
        <v>1025</v>
      </c>
      <c r="AV446">
        <v>1450</v>
      </c>
    </row>
    <row r="447" spans="1:48" ht="30" customHeight="1">
      <c r="A447" s="64" t="s">
        <v>702</v>
      </c>
      <c r="B447" s="64" t="s">
        <v>703</v>
      </c>
      <c r="C447" s="64" t="s">
        <v>45</v>
      </c>
      <c r="D447" s="57">
        <v>1.33</v>
      </c>
      <c r="E447" s="58"/>
      <c r="F447" s="58"/>
      <c r="G447" s="58"/>
      <c r="H447" s="58"/>
      <c r="I447" s="58"/>
      <c r="J447" s="58"/>
      <c r="K447" s="58"/>
      <c r="L447" s="58"/>
      <c r="M447" s="64"/>
      <c r="N447" s="1" t="s">
        <v>704</v>
      </c>
      <c r="O447" s="1" t="s">
        <v>117</v>
      </c>
      <c r="P447" s="1" t="s">
        <v>117</v>
      </c>
      <c r="Q447" s="1" t="s">
        <v>438</v>
      </c>
      <c r="R447" s="1" t="s">
        <v>373</v>
      </c>
      <c r="S447" s="1" t="s">
        <v>373</v>
      </c>
      <c r="T447" s="1" t="s">
        <v>485</v>
      </c>
      <c r="X447">
        <v>1</v>
      </c>
      <c r="AR447" s="1" t="s">
        <v>117</v>
      </c>
      <c r="AS447" s="1" t="s">
        <v>117</v>
      </c>
      <c r="AU447" s="1" t="s">
        <v>1026</v>
      </c>
      <c r="AV447">
        <v>1452</v>
      </c>
    </row>
    <row r="448" spans="1:48" ht="30" customHeight="1">
      <c r="A448" s="64" t="s">
        <v>706</v>
      </c>
      <c r="B448" s="64" t="s">
        <v>707</v>
      </c>
      <c r="C448" s="64" t="s">
        <v>8</v>
      </c>
      <c r="D448" s="57">
        <v>110</v>
      </c>
      <c r="E448" s="58"/>
      <c r="F448" s="58"/>
      <c r="G448" s="58"/>
      <c r="H448" s="58"/>
      <c r="I448" s="58"/>
      <c r="J448" s="58"/>
      <c r="K448" s="58"/>
      <c r="L448" s="58"/>
      <c r="M448" s="64"/>
      <c r="N448" s="1" t="s">
        <v>708</v>
      </c>
      <c r="O448" s="1" t="s">
        <v>117</v>
      </c>
      <c r="P448" s="1" t="s">
        <v>117</v>
      </c>
      <c r="Q448" s="1" t="s">
        <v>438</v>
      </c>
      <c r="R448" s="1" t="s">
        <v>485</v>
      </c>
      <c r="S448" s="1" t="s">
        <v>373</v>
      </c>
      <c r="T448" s="1" t="s">
        <v>373</v>
      </c>
      <c r="X448">
        <v>1</v>
      </c>
      <c r="AR448" s="1" t="s">
        <v>117</v>
      </c>
      <c r="AS448" s="1" t="s">
        <v>117</v>
      </c>
      <c r="AU448" s="1" t="s">
        <v>1027</v>
      </c>
      <c r="AV448">
        <v>1453</v>
      </c>
    </row>
    <row r="449" spans="1:48" ht="30" customHeight="1">
      <c r="A449" s="64" t="s">
        <v>706</v>
      </c>
      <c r="B449" s="64" t="s">
        <v>710</v>
      </c>
      <c r="C449" s="64" t="s">
        <v>8</v>
      </c>
      <c r="D449" s="57">
        <v>57</v>
      </c>
      <c r="E449" s="58"/>
      <c r="F449" s="58"/>
      <c r="G449" s="58"/>
      <c r="H449" s="58"/>
      <c r="I449" s="58"/>
      <c r="J449" s="58"/>
      <c r="K449" s="58"/>
      <c r="L449" s="58"/>
      <c r="M449" s="64"/>
      <c r="N449" s="1" t="s">
        <v>711</v>
      </c>
      <c r="O449" s="1" t="s">
        <v>117</v>
      </c>
      <c r="P449" s="1" t="s">
        <v>117</v>
      </c>
      <c r="Q449" s="1" t="s">
        <v>438</v>
      </c>
      <c r="R449" s="1" t="s">
        <v>485</v>
      </c>
      <c r="S449" s="1" t="s">
        <v>373</v>
      </c>
      <c r="T449" s="1" t="s">
        <v>373</v>
      </c>
      <c r="X449">
        <v>1</v>
      </c>
      <c r="AR449" s="1" t="s">
        <v>117</v>
      </c>
      <c r="AS449" s="1" t="s">
        <v>117</v>
      </c>
      <c r="AU449" s="1" t="s">
        <v>1028</v>
      </c>
      <c r="AV449">
        <v>1454</v>
      </c>
    </row>
    <row r="450" spans="1:48" ht="30" customHeight="1">
      <c r="A450" s="64" t="s">
        <v>706</v>
      </c>
      <c r="B450" s="64" t="s">
        <v>622</v>
      </c>
      <c r="C450" s="64" t="s">
        <v>8</v>
      </c>
      <c r="D450" s="57">
        <v>2</v>
      </c>
      <c r="E450" s="58"/>
      <c r="F450" s="58"/>
      <c r="G450" s="58"/>
      <c r="H450" s="58"/>
      <c r="I450" s="58"/>
      <c r="J450" s="58"/>
      <c r="K450" s="58"/>
      <c r="L450" s="58"/>
      <c r="M450" s="64"/>
      <c r="N450" s="1" t="s">
        <v>713</v>
      </c>
      <c r="O450" s="1" t="s">
        <v>117</v>
      </c>
      <c r="P450" s="1" t="s">
        <v>117</v>
      </c>
      <c r="Q450" s="1" t="s">
        <v>438</v>
      </c>
      <c r="R450" s="1" t="s">
        <v>485</v>
      </c>
      <c r="S450" s="1" t="s">
        <v>373</v>
      </c>
      <c r="T450" s="1" t="s">
        <v>373</v>
      </c>
      <c r="X450">
        <v>1</v>
      </c>
      <c r="AR450" s="1" t="s">
        <v>117</v>
      </c>
      <c r="AS450" s="1" t="s">
        <v>117</v>
      </c>
      <c r="AU450" s="1" t="s">
        <v>1029</v>
      </c>
      <c r="AV450">
        <v>1455</v>
      </c>
    </row>
    <row r="451" spans="1:48" ht="30" customHeight="1">
      <c r="A451" s="64" t="s">
        <v>715</v>
      </c>
      <c r="B451" s="64" t="s">
        <v>716</v>
      </c>
      <c r="C451" s="64" t="s">
        <v>33</v>
      </c>
      <c r="D451" s="57">
        <v>320</v>
      </c>
      <c r="E451" s="58"/>
      <c r="F451" s="58"/>
      <c r="G451" s="58"/>
      <c r="H451" s="58"/>
      <c r="I451" s="58"/>
      <c r="J451" s="58"/>
      <c r="K451" s="58"/>
      <c r="L451" s="58"/>
      <c r="M451" s="64"/>
      <c r="N451" s="1" t="s">
        <v>717</v>
      </c>
      <c r="O451" s="1" t="s">
        <v>117</v>
      </c>
      <c r="P451" s="1" t="s">
        <v>117</v>
      </c>
      <c r="Q451" s="1" t="s">
        <v>438</v>
      </c>
      <c r="R451" s="1" t="s">
        <v>485</v>
      </c>
      <c r="S451" s="1" t="s">
        <v>373</v>
      </c>
      <c r="T451" s="1" t="s">
        <v>373</v>
      </c>
      <c r="X451">
        <v>1</v>
      </c>
      <c r="AR451" s="1" t="s">
        <v>117</v>
      </c>
      <c r="AS451" s="1" t="s">
        <v>117</v>
      </c>
      <c r="AU451" s="1" t="s">
        <v>1030</v>
      </c>
      <c r="AV451">
        <v>1456</v>
      </c>
    </row>
    <row r="452" spans="1:48" ht="30" customHeight="1">
      <c r="A452" s="64" t="s">
        <v>715</v>
      </c>
      <c r="B452" s="64" t="s">
        <v>529</v>
      </c>
      <c r="C452" s="64" t="s">
        <v>33</v>
      </c>
      <c r="D452" s="57">
        <v>81</v>
      </c>
      <c r="E452" s="58"/>
      <c r="F452" s="58"/>
      <c r="G452" s="58"/>
      <c r="H452" s="58"/>
      <c r="I452" s="58"/>
      <c r="J452" s="58"/>
      <c r="K452" s="58"/>
      <c r="L452" s="58"/>
      <c r="M452" s="64"/>
      <c r="N452" s="1" t="s">
        <v>719</v>
      </c>
      <c r="O452" s="1" t="s">
        <v>117</v>
      </c>
      <c r="P452" s="1" t="s">
        <v>117</v>
      </c>
      <c r="Q452" s="1" t="s">
        <v>438</v>
      </c>
      <c r="R452" s="1" t="s">
        <v>485</v>
      </c>
      <c r="S452" s="1" t="s">
        <v>373</v>
      </c>
      <c r="T452" s="1" t="s">
        <v>373</v>
      </c>
      <c r="X452">
        <v>1</v>
      </c>
      <c r="AR452" s="1" t="s">
        <v>117</v>
      </c>
      <c r="AS452" s="1" t="s">
        <v>117</v>
      </c>
      <c r="AU452" s="1" t="s">
        <v>1031</v>
      </c>
      <c r="AV452">
        <v>1457</v>
      </c>
    </row>
    <row r="453" spans="1:48" ht="30" customHeight="1">
      <c r="A453" s="64" t="s">
        <v>721</v>
      </c>
      <c r="B453" s="64" t="s">
        <v>722</v>
      </c>
      <c r="C453" s="64" t="s">
        <v>33</v>
      </c>
      <c r="D453" s="57">
        <v>67</v>
      </c>
      <c r="E453" s="58"/>
      <c r="F453" s="58"/>
      <c r="G453" s="58"/>
      <c r="H453" s="58"/>
      <c r="I453" s="58"/>
      <c r="J453" s="58"/>
      <c r="K453" s="58"/>
      <c r="L453" s="58"/>
      <c r="M453" s="64"/>
      <c r="N453" s="1" t="s">
        <v>723</v>
      </c>
      <c r="O453" s="1" t="s">
        <v>117</v>
      </c>
      <c r="P453" s="1" t="s">
        <v>117</v>
      </c>
      <c r="Q453" s="1" t="s">
        <v>438</v>
      </c>
      <c r="R453" s="1" t="s">
        <v>485</v>
      </c>
      <c r="S453" s="1" t="s">
        <v>373</v>
      </c>
      <c r="T453" s="1" t="s">
        <v>373</v>
      </c>
      <c r="X453">
        <v>1</v>
      </c>
      <c r="AR453" s="1" t="s">
        <v>117</v>
      </c>
      <c r="AS453" s="1" t="s">
        <v>117</v>
      </c>
      <c r="AU453" s="1" t="s">
        <v>1032</v>
      </c>
      <c r="AV453">
        <v>1458</v>
      </c>
    </row>
    <row r="454" spans="1:48" ht="30" customHeight="1">
      <c r="A454" s="64" t="s">
        <v>721</v>
      </c>
      <c r="B454" s="64" t="s">
        <v>612</v>
      </c>
      <c r="C454" s="64" t="s">
        <v>33</v>
      </c>
      <c r="D454" s="57">
        <v>39</v>
      </c>
      <c r="E454" s="58"/>
      <c r="F454" s="58"/>
      <c r="G454" s="58"/>
      <c r="H454" s="58"/>
      <c r="I454" s="58"/>
      <c r="J454" s="58"/>
      <c r="K454" s="58"/>
      <c r="L454" s="58"/>
      <c r="M454" s="64"/>
      <c r="N454" s="1" t="s">
        <v>725</v>
      </c>
      <c r="O454" s="1" t="s">
        <v>117</v>
      </c>
      <c r="P454" s="1" t="s">
        <v>117</v>
      </c>
      <c r="Q454" s="1" t="s">
        <v>438</v>
      </c>
      <c r="R454" s="1" t="s">
        <v>485</v>
      </c>
      <c r="S454" s="1" t="s">
        <v>373</v>
      </c>
      <c r="T454" s="1" t="s">
        <v>373</v>
      </c>
      <c r="X454">
        <v>1</v>
      </c>
      <c r="AR454" s="1" t="s">
        <v>117</v>
      </c>
      <c r="AS454" s="1" t="s">
        <v>117</v>
      </c>
      <c r="AU454" s="1" t="s">
        <v>1033</v>
      </c>
      <c r="AV454">
        <v>1459</v>
      </c>
    </row>
    <row r="455" spans="1:48" ht="30" customHeight="1">
      <c r="A455" s="64" t="s">
        <v>721</v>
      </c>
      <c r="B455" s="64" t="s">
        <v>695</v>
      </c>
      <c r="C455" s="64" t="s">
        <v>33</v>
      </c>
      <c r="D455" s="57">
        <v>48</v>
      </c>
      <c r="E455" s="58"/>
      <c r="F455" s="58"/>
      <c r="G455" s="58"/>
      <c r="H455" s="58"/>
      <c r="I455" s="58"/>
      <c r="J455" s="58"/>
      <c r="K455" s="58"/>
      <c r="L455" s="58"/>
      <c r="M455" s="64"/>
      <c r="N455" s="1" t="s">
        <v>727</v>
      </c>
      <c r="O455" s="1" t="s">
        <v>117</v>
      </c>
      <c r="P455" s="1" t="s">
        <v>117</v>
      </c>
      <c r="Q455" s="1" t="s">
        <v>438</v>
      </c>
      <c r="R455" s="1" t="s">
        <v>485</v>
      </c>
      <c r="S455" s="1" t="s">
        <v>373</v>
      </c>
      <c r="T455" s="1" t="s">
        <v>373</v>
      </c>
      <c r="X455">
        <v>1</v>
      </c>
      <c r="AR455" s="1" t="s">
        <v>117</v>
      </c>
      <c r="AS455" s="1" t="s">
        <v>117</v>
      </c>
      <c r="AU455" s="1" t="s">
        <v>1034</v>
      </c>
      <c r="AV455">
        <v>1460</v>
      </c>
    </row>
    <row r="456" spans="1:48" ht="30" customHeight="1">
      <c r="A456" s="64" t="s">
        <v>729</v>
      </c>
      <c r="B456" s="64" t="s">
        <v>526</v>
      </c>
      <c r="C456" s="64" t="s">
        <v>33</v>
      </c>
      <c r="D456" s="57">
        <v>368</v>
      </c>
      <c r="E456" s="58"/>
      <c r="F456" s="58"/>
      <c r="G456" s="58"/>
      <c r="H456" s="58"/>
      <c r="I456" s="58"/>
      <c r="J456" s="58"/>
      <c r="K456" s="58"/>
      <c r="L456" s="58"/>
      <c r="M456" s="64"/>
      <c r="N456" s="1" t="s">
        <v>730</v>
      </c>
      <c r="O456" s="1" t="s">
        <v>117</v>
      </c>
      <c r="P456" s="1" t="s">
        <v>117</v>
      </c>
      <c r="Q456" s="1" t="s">
        <v>438</v>
      </c>
      <c r="R456" s="1" t="s">
        <v>485</v>
      </c>
      <c r="S456" s="1" t="s">
        <v>373</v>
      </c>
      <c r="T456" s="1" t="s">
        <v>373</v>
      </c>
      <c r="X456">
        <v>1</v>
      </c>
      <c r="AR456" s="1" t="s">
        <v>117</v>
      </c>
      <c r="AS456" s="1" t="s">
        <v>117</v>
      </c>
      <c r="AU456" s="1" t="s">
        <v>1035</v>
      </c>
      <c r="AV456">
        <v>1461</v>
      </c>
    </row>
    <row r="457" spans="1:48" ht="30" customHeight="1">
      <c r="A457" s="64" t="s">
        <v>729</v>
      </c>
      <c r="B457" s="64" t="s">
        <v>529</v>
      </c>
      <c r="C457" s="64" t="s">
        <v>33</v>
      </c>
      <c r="D457" s="57">
        <v>34</v>
      </c>
      <c r="E457" s="58"/>
      <c r="F457" s="58"/>
      <c r="G457" s="58"/>
      <c r="H457" s="58"/>
      <c r="I457" s="58"/>
      <c r="J457" s="58"/>
      <c r="K457" s="58"/>
      <c r="L457" s="58"/>
      <c r="M457" s="64"/>
      <c r="N457" s="1" t="s">
        <v>732</v>
      </c>
      <c r="O457" s="1" t="s">
        <v>117</v>
      </c>
      <c r="P457" s="1" t="s">
        <v>117</v>
      </c>
      <c r="Q457" s="1" t="s">
        <v>438</v>
      </c>
      <c r="R457" s="1" t="s">
        <v>485</v>
      </c>
      <c r="S457" s="1" t="s">
        <v>373</v>
      </c>
      <c r="T457" s="1" t="s">
        <v>373</v>
      </c>
      <c r="X457">
        <v>1</v>
      </c>
      <c r="AR457" s="1" t="s">
        <v>117</v>
      </c>
      <c r="AS457" s="1" t="s">
        <v>117</v>
      </c>
      <c r="AU457" s="1" t="s">
        <v>1036</v>
      </c>
      <c r="AV457">
        <v>1462</v>
      </c>
    </row>
    <row r="458" spans="1:48" ht="30" customHeight="1">
      <c r="A458" s="64" t="s">
        <v>734</v>
      </c>
      <c r="B458" s="64" t="s">
        <v>735</v>
      </c>
      <c r="C458" s="64" t="s">
        <v>8</v>
      </c>
      <c r="D458" s="57">
        <v>28</v>
      </c>
      <c r="E458" s="58"/>
      <c r="F458" s="58"/>
      <c r="G458" s="58"/>
      <c r="H458" s="58"/>
      <c r="I458" s="58"/>
      <c r="J458" s="58"/>
      <c r="K458" s="58"/>
      <c r="L458" s="58"/>
      <c r="M458" s="64"/>
      <c r="N458" s="1" t="s">
        <v>736</v>
      </c>
      <c r="O458" s="1" t="s">
        <v>117</v>
      </c>
      <c r="P458" s="1" t="s">
        <v>117</v>
      </c>
      <c r="Q458" s="1" t="s">
        <v>438</v>
      </c>
      <c r="R458" s="1" t="s">
        <v>485</v>
      </c>
      <c r="S458" s="1" t="s">
        <v>373</v>
      </c>
      <c r="T458" s="1" t="s">
        <v>373</v>
      </c>
      <c r="X458">
        <v>1</v>
      </c>
      <c r="AR458" s="1" t="s">
        <v>117</v>
      </c>
      <c r="AS458" s="1" t="s">
        <v>117</v>
      </c>
      <c r="AU458" s="1" t="s">
        <v>1037</v>
      </c>
      <c r="AV458">
        <v>1463</v>
      </c>
    </row>
    <row r="459" spans="1:48" ht="30" customHeight="1">
      <c r="A459" s="64" t="s">
        <v>738</v>
      </c>
      <c r="B459" s="64" t="s">
        <v>739</v>
      </c>
      <c r="C459" s="64" t="s">
        <v>8</v>
      </c>
      <c r="D459" s="57">
        <v>28</v>
      </c>
      <c r="E459" s="58"/>
      <c r="F459" s="58"/>
      <c r="G459" s="58"/>
      <c r="H459" s="58"/>
      <c r="I459" s="58"/>
      <c r="J459" s="58"/>
      <c r="K459" s="58"/>
      <c r="L459" s="58"/>
      <c r="M459" s="64"/>
      <c r="N459" s="1" t="s">
        <v>740</v>
      </c>
      <c r="O459" s="1" t="s">
        <v>117</v>
      </c>
      <c r="P459" s="1" t="s">
        <v>117</v>
      </c>
      <c r="Q459" s="1" t="s">
        <v>438</v>
      </c>
      <c r="R459" s="1" t="s">
        <v>485</v>
      </c>
      <c r="S459" s="1" t="s">
        <v>373</v>
      </c>
      <c r="T459" s="1" t="s">
        <v>373</v>
      </c>
      <c r="X459">
        <v>1</v>
      </c>
      <c r="AR459" s="1" t="s">
        <v>117</v>
      </c>
      <c r="AS459" s="1" t="s">
        <v>117</v>
      </c>
      <c r="AU459" s="1" t="s">
        <v>1038</v>
      </c>
      <c r="AV459">
        <v>1464</v>
      </c>
    </row>
    <row r="460" spans="1:48" ht="30" customHeight="1">
      <c r="A460" s="64" t="s">
        <v>742</v>
      </c>
      <c r="B460" s="64" t="s">
        <v>743</v>
      </c>
      <c r="C460" s="64" t="s">
        <v>8</v>
      </c>
      <c r="D460" s="57">
        <v>24</v>
      </c>
      <c r="E460" s="58"/>
      <c r="F460" s="58"/>
      <c r="G460" s="58"/>
      <c r="H460" s="58"/>
      <c r="I460" s="58"/>
      <c r="J460" s="58"/>
      <c r="K460" s="58"/>
      <c r="L460" s="58"/>
      <c r="M460" s="64"/>
      <c r="N460" s="1" t="s">
        <v>744</v>
      </c>
      <c r="O460" s="1" t="s">
        <v>117</v>
      </c>
      <c r="P460" s="1" t="s">
        <v>117</v>
      </c>
      <c r="Q460" s="1" t="s">
        <v>438</v>
      </c>
      <c r="R460" s="1" t="s">
        <v>485</v>
      </c>
      <c r="S460" s="1" t="s">
        <v>373</v>
      </c>
      <c r="T460" s="1" t="s">
        <v>373</v>
      </c>
      <c r="X460">
        <v>1</v>
      </c>
      <c r="AR460" s="1" t="s">
        <v>117</v>
      </c>
      <c r="AS460" s="1" t="s">
        <v>117</v>
      </c>
      <c r="AU460" s="1" t="s">
        <v>1039</v>
      </c>
      <c r="AV460">
        <v>1465</v>
      </c>
    </row>
    <row r="461" spans="1:48" ht="30" customHeight="1">
      <c r="A461" s="64" t="s">
        <v>746</v>
      </c>
      <c r="B461" s="64" t="s">
        <v>747</v>
      </c>
      <c r="C461" s="64" t="s">
        <v>8</v>
      </c>
      <c r="D461" s="57">
        <v>28</v>
      </c>
      <c r="E461" s="58"/>
      <c r="F461" s="58"/>
      <c r="G461" s="58"/>
      <c r="H461" s="58"/>
      <c r="I461" s="58"/>
      <c r="J461" s="58"/>
      <c r="K461" s="58"/>
      <c r="L461" s="58"/>
      <c r="M461" s="64"/>
      <c r="N461" s="1" t="s">
        <v>748</v>
      </c>
      <c r="O461" s="1" t="s">
        <v>117</v>
      </c>
      <c r="P461" s="1" t="s">
        <v>117</v>
      </c>
      <c r="Q461" s="1" t="s">
        <v>438</v>
      </c>
      <c r="R461" s="1" t="s">
        <v>485</v>
      </c>
      <c r="S461" s="1" t="s">
        <v>373</v>
      </c>
      <c r="T461" s="1" t="s">
        <v>373</v>
      </c>
      <c r="X461">
        <v>1</v>
      </c>
      <c r="AR461" s="1" t="s">
        <v>117</v>
      </c>
      <c r="AS461" s="1" t="s">
        <v>117</v>
      </c>
      <c r="AU461" s="1" t="s">
        <v>1040</v>
      </c>
      <c r="AV461">
        <v>1466</v>
      </c>
    </row>
    <row r="462" spans="1:48" ht="30" customHeight="1">
      <c r="A462" s="64" t="s">
        <v>750</v>
      </c>
      <c r="B462" s="64" t="s">
        <v>751</v>
      </c>
      <c r="C462" s="64" t="s">
        <v>8</v>
      </c>
      <c r="D462" s="57">
        <v>28</v>
      </c>
      <c r="E462" s="58"/>
      <c r="F462" s="58"/>
      <c r="G462" s="58"/>
      <c r="H462" s="58"/>
      <c r="I462" s="58"/>
      <c r="J462" s="58"/>
      <c r="K462" s="58"/>
      <c r="L462" s="58"/>
      <c r="M462" s="64"/>
      <c r="N462" s="1" t="s">
        <v>752</v>
      </c>
      <c r="O462" s="1" t="s">
        <v>117</v>
      </c>
      <c r="P462" s="1" t="s">
        <v>117</v>
      </c>
      <c r="Q462" s="1" t="s">
        <v>438</v>
      </c>
      <c r="R462" s="1" t="s">
        <v>485</v>
      </c>
      <c r="S462" s="1" t="s">
        <v>373</v>
      </c>
      <c r="T462" s="1" t="s">
        <v>373</v>
      </c>
      <c r="X462">
        <v>1</v>
      </c>
      <c r="AR462" s="1" t="s">
        <v>117</v>
      </c>
      <c r="AS462" s="1" t="s">
        <v>117</v>
      </c>
      <c r="AU462" s="1" t="s">
        <v>1041</v>
      </c>
      <c r="AV462">
        <v>1467</v>
      </c>
    </row>
    <row r="463" spans="1:48" ht="30" customHeight="1">
      <c r="A463" s="64" t="s">
        <v>136</v>
      </c>
      <c r="B463" s="64" t="s">
        <v>754</v>
      </c>
      <c r="C463" s="64" t="s">
        <v>8</v>
      </c>
      <c r="D463" s="57">
        <v>28</v>
      </c>
      <c r="E463" s="58"/>
      <c r="F463" s="58"/>
      <c r="G463" s="58"/>
      <c r="H463" s="58"/>
      <c r="I463" s="58"/>
      <c r="J463" s="58"/>
      <c r="K463" s="58"/>
      <c r="L463" s="58"/>
      <c r="M463" s="64"/>
      <c r="N463" s="1" t="s">
        <v>755</v>
      </c>
      <c r="O463" s="1" t="s">
        <v>117</v>
      </c>
      <c r="P463" s="1" t="s">
        <v>117</v>
      </c>
      <c r="Q463" s="1" t="s">
        <v>438</v>
      </c>
      <c r="R463" s="1" t="s">
        <v>485</v>
      </c>
      <c r="S463" s="1" t="s">
        <v>373</v>
      </c>
      <c r="T463" s="1" t="s">
        <v>373</v>
      </c>
      <c r="X463">
        <v>1</v>
      </c>
      <c r="AR463" s="1" t="s">
        <v>117</v>
      </c>
      <c r="AS463" s="1" t="s">
        <v>117</v>
      </c>
      <c r="AU463" s="1" t="s">
        <v>1042</v>
      </c>
      <c r="AV463">
        <v>1468</v>
      </c>
    </row>
    <row r="464" spans="1:48" ht="30" customHeight="1">
      <c r="A464" s="64" t="s">
        <v>136</v>
      </c>
      <c r="B464" s="64" t="s">
        <v>757</v>
      </c>
      <c r="C464" s="64" t="s">
        <v>8</v>
      </c>
      <c r="D464" s="57">
        <v>28</v>
      </c>
      <c r="E464" s="58"/>
      <c r="F464" s="58"/>
      <c r="G464" s="58"/>
      <c r="H464" s="58"/>
      <c r="I464" s="58"/>
      <c r="J464" s="58"/>
      <c r="K464" s="58"/>
      <c r="L464" s="58"/>
      <c r="M464" s="64"/>
      <c r="N464" s="1" t="s">
        <v>758</v>
      </c>
      <c r="O464" s="1" t="s">
        <v>117</v>
      </c>
      <c r="P464" s="1" t="s">
        <v>117</v>
      </c>
      <c r="Q464" s="1" t="s">
        <v>438</v>
      </c>
      <c r="R464" s="1" t="s">
        <v>485</v>
      </c>
      <c r="S464" s="1" t="s">
        <v>373</v>
      </c>
      <c r="T464" s="1" t="s">
        <v>373</v>
      </c>
      <c r="X464">
        <v>1</v>
      </c>
      <c r="AR464" s="1" t="s">
        <v>117</v>
      </c>
      <c r="AS464" s="1" t="s">
        <v>117</v>
      </c>
      <c r="AU464" s="1" t="s">
        <v>1043</v>
      </c>
      <c r="AV464">
        <v>1469</v>
      </c>
    </row>
    <row r="465" spans="1:48" ht="30" customHeight="1">
      <c r="A465" s="64" t="s">
        <v>136</v>
      </c>
      <c r="B465" s="64" t="s">
        <v>760</v>
      </c>
      <c r="C465" s="64" t="s">
        <v>8</v>
      </c>
      <c r="D465" s="57">
        <v>28</v>
      </c>
      <c r="E465" s="58"/>
      <c r="F465" s="58"/>
      <c r="G465" s="58"/>
      <c r="H465" s="58"/>
      <c r="I465" s="58"/>
      <c r="J465" s="58"/>
      <c r="K465" s="58"/>
      <c r="L465" s="58"/>
      <c r="M465" s="64"/>
      <c r="N465" s="1" t="s">
        <v>761</v>
      </c>
      <c r="O465" s="1" t="s">
        <v>117</v>
      </c>
      <c r="P465" s="1" t="s">
        <v>117</v>
      </c>
      <c r="Q465" s="1" t="s">
        <v>438</v>
      </c>
      <c r="R465" s="1" t="s">
        <v>485</v>
      </c>
      <c r="S465" s="1" t="s">
        <v>373</v>
      </c>
      <c r="T465" s="1" t="s">
        <v>373</v>
      </c>
      <c r="X465">
        <v>1</v>
      </c>
      <c r="AR465" s="1" t="s">
        <v>117</v>
      </c>
      <c r="AS465" s="1" t="s">
        <v>117</v>
      </c>
      <c r="AU465" s="1" t="s">
        <v>1044</v>
      </c>
      <c r="AV465">
        <v>1470</v>
      </c>
    </row>
    <row r="466" spans="1:48" ht="30" customHeight="1">
      <c r="A466" s="64" t="s">
        <v>136</v>
      </c>
      <c r="B466" s="64" t="s">
        <v>763</v>
      </c>
      <c r="C466" s="64" t="s">
        <v>8</v>
      </c>
      <c r="D466" s="57">
        <v>2</v>
      </c>
      <c r="E466" s="58"/>
      <c r="F466" s="58"/>
      <c r="G466" s="58"/>
      <c r="H466" s="58"/>
      <c r="I466" s="58"/>
      <c r="J466" s="58"/>
      <c r="K466" s="58"/>
      <c r="L466" s="58"/>
      <c r="M466" s="64"/>
      <c r="N466" s="1" t="s">
        <v>764</v>
      </c>
      <c r="O466" s="1" t="s">
        <v>117</v>
      </c>
      <c r="P466" s="1" t="s">
        <v>117</v>
      </c>
      <c r="Q466" s="1" t="s">
        <v>438</v>
      </c>
      <c r="R466" s="1" t="s">
        <v>485</v>
      </c>
      <c r="S466" s="1" t="s">
        <v>373</v>
      </c>
      <c r="T466" s="1" t="s">
        <v>373</v>
      </c>
      <c r="X466">
        <v>1</v>
      </c>
      <c r="AR466" s="1" t="s">
        <v>117</v>
      </c>
      <c r="AS466" s="1" t="s">
        <v>117</v>
      </c>
      <c r="AU466" s="1" t="s">
        <v>1045</v>
      </c>
      <c r="AV466">
        <v>1472</v>
      </c>
    </row>
    <row r="467" spans="1:48" ht="30" customHeight="1">
      <c r="A467" s="64" t="s">
        <v>766</v>
      </c>
      <c r="B467" s="64" t="s">
        <v>117</v>
      </c>
      <c r="C467" s="64" t="s">
        <v>8</v>
      </c>
      <c r="D467" s="57">
        <v>27</v>
      </c>
      <c r="E467" s="58"/>
      <c r="F467" s="58"/>
      <c r="G467" s="58"/>
      <c r="H467" s="58"/>
      <c r="I467" s="58"/>
      <c r="J467" s="58"/>
      <c r="K467" s="58"/>
      <c r="L467" s="58"/>
      <c r="M467" s="64"/>
      <c r="N467" s="1" t="s">
        <v>767</v>
      </c>
      <c r="O467" s="1" t="s">
        <v>117</v>
      </c>
      <c r="P467" s="1" t="s">
        <v>117</v>
      </c>
      <c r="Q467" s="1" t="s">
        <v>438</v>
      </c>
      <c r="R467" s="1" t="s">
        <v>485</v>
      </c>
      <c r="S467" s="1" t="s">
        <v>373</v>
      </c>
      <c r="T467" s="1" t="s">
        <v>373</v>
      </c>
      <c r="X467">
        <v>1</v>
      </c>
      <c r="AR467" s="1" t="s">
        <v>117</v>
      </c>
      <c r="AS467" s="1" t="s">
        <v>117</v>
      </c>
      <c r="AU467" s="1" t="s">
        <v>1046</v>
      </c>
      <c r="AV467">
        <v>1473</v>
      </c>
    </row>
    <row r="468" spans="1:48" ht="30" customHeight="1">
      <c r="A468" s="64" t="s">
        <v>136</v>
      </c>
      <c r="B468" s="64" t="s">
        <v>769</v>
      </c>
      <c r="C468" s="64" t="s">
        <v>8</v>
      </c>
      <c r="D468" s="57">
        <v>2</v>
      </c>
      <c r="E468" s="58"/>
      <c r="F468" s="58"/>
      <c r="G468" s="58"/>
      <c r="H468" s="58"/>
      <c r="I468" s="58"/>
      <c r="J468" s="58"/>
      <c r="K468" s="58"/>
      <c r="L468" s="58"/>
      <c r="M468" s="64"/>
      <c r="N468" s="1" t="s">
        <v>770</v>
      </c>
      <c r="O468" s="1" t="s">
        <v>117</v>
      </c>
      <c r="P468" s="1" t="s">
        <v>117</v>
      </c>
      <c r="Q468" s="1" t="s">
        <v>438</v>
      </c>
      <c r="R468" s="1" t="s">
        <v>485</v>
      </c>
      <c r="S468" s="1" t="s">
        <v>373</v>
      </c>
      <c r="T468" s="1" t="s">
        <v>373</v>
      </c>
      <c r="X468">
        <v>1</v>
      </c>
      <c r="AR468" s="1" t="s">
        <v>117</v>
      </c>
      <c r="AS468" s="1" t="s">
        <v>117</v>
      </c>
      <c r="AU468" s="1" t="s">
        <v>1047</v>
      </c>
      <c r="AV468">
        <v>1474</v>
      </c>
    </row>
    <row r="469" spans="1:48" ht="30" customHeight="1">
      <c r="A469" s="64" t="s">
        <v>772</v>
      </c>
      <c r="B469" s="64" t="s">
        <v>773</v>
      </c>
      <c r="C469" s="64" t="s">
        <v>88</v>
      </c>
      <c r="D469" s="57">
        <v>28</v>
      </c>
      <c r="E469" s="58"/>
      <c r="F469" s="58"/>
      <c r="G469" s="58"/>
      <c r="H469" s="58"/>
      <c r="I469" s="58"/>
      <c r="J469" s="58"/>
      <c r="K469" s="58"/>
      <c r="L469" s="58"/>
      <c r="M469" s="64"/>
      <c r="N469" s="1" t="s">
        <v>774</v>
      </c>
      <c r="O469" s="1" t="s">
        <v>117</v>
      </c>
      <c r="P469" s="1" t="s">
        <v>117</v>
      </c>
      <c r="Q469" s="1" t="s">
        <v>438</v>
      </c>
      <c r="R469" s="1" t="s">
        <v>485</v>
      </c>
      <c r="S469" s="1" t="s">
        <v>373</v>
      </c>
      <c r="T469" s="1" t="s">
        <v>373</v>
      </c>
      <c r="X469">
        <v>1</v>
      </c>
      <c r="AR469" s="1" t="s">
        <v>117</v>
      </c>
      <c r="AS469" s="1" t="s">
        <v>117</v>
      </c>
      <c r="AU469" s="1" t="s">
        <v>1048</v>
      </c>
      <c r="AV469">
        <v>1475</v>
      </c>
    </row>
    <row r="470" spans="1:48" ht="30" customHeight="1">
      <c r="A470" s="57"/>
      <c r="B470" s="57"/>
      <c r="C470" s="57"/>
      <c r="D470" s="57"/>
      <c r="E470" s="58"/>
      <c r="F470" s="58"/>
      <c r="G470" s="58"/>
      <c r="H470" s="58"/>
      <c r="I470" s="58"/>
      <c r="J470" s="58"/>
      <c r="K470" s="58"/>
      <c r="L470" s="58"/>
      <c r="M470" s="57"/>
      <c r="Q470" s="1"/>
    </row>
    <row r="471" spans="1:48" ht="30" customHeight="1">
      <c r="A471" s="57"/>
      <c r="B471" s="57"/>
      <c r="C471" s="57"/>
      <c r="D471" s="57"/>
      <c r="E471" s="58"/>
      <c r="F471" s="58"/>
      <c r="G471" s="58"/>
      <c r="H471" s="58"/>
      <c r="I471" s="58"/>
      <c r="J471" s="58"/>
      <c r="K471" s="58"/>
      <c r="L471" s="58"/>
      <c r="M471" s="57"/>
      <c r="Q471" s="1"/>
    </row>
    <row r="472" spans="1:48" ht="30" customHeight="1">
      <c r="A472" s="57"/>
      <c r="B472" s="57"/>
      <c r="C472" s="57"/>
      <c r="D472" s="57"/>
      <c r="E472" s="58"/>
      <c r="F472" s="58"/>
      <c r="G472" s="58"/>
      <c r="H472" s="58"/>
      <c r="I472" s="58"/>
      <c r="J472" s="58"/>
      <c r="K472" s="58"/>
      <c r="L472" s="58"/>
      <c r="M472" s="57"/>
      <c r="Q472" s="1"/>
    </row>
    <row r="473" spans="1:48" ht="30" customHeight="1">
      <c r="A473" s="57"/>
      <c r="B473" s="57"/>
      <c r="C473" s="57"/>
      <c r="D473" s="57"/>
      <c r="E473" s="58"/>
      <c r="F473" s="58"/>
      <c r="G473" s="58"/>
      <c r="H473" s="58"/>
      <c r="I473" s="58"/>
      <c r="J473" s="58"/>
      <c r="K473" s="58"/>
      <c r="L473" s="58"/>
      <c r="M473" s="57"/>
      <c r="Q473" s="1"/>
    </row>
    <row r="474" spans="1:48" ht="30" customHeight="1">
      <c r="A474" s="57"/>
      <c r="B474" s="57"/>
      <c r="C474" s="57"/>
      <c r="D474" s="57"/>
      <c r="E474" s="58"/>
      <c r="F474" s="58"/>
      <c r="G474" s="58"/>
      <c r="H474" s="58"/>
      <c r="I474" s="58"/>
      <c r="J474" s="58"/>
      <c r="K474" s="58"/>
      <c r="L474" s="58"/>
      <c r="M474" s="57"/>
      <c r="Q474" s="1"/>
    </row>
    <row r="475" spans="1:48" ht="30" customHeight="1">
      <c r="A475" s="57"/>
      <c r="B475" s="57"/>
      <c r="C475" s="57"/>
      <c r="D475" s="57"/>
      <c r="E475" s="58"/>
      <c r="F475" s="58"/>
      <c r="G475" s="58"/>
      <c r="H475" s="58"/>
      <c r="I475" s="58"/>
      <c r="J475" s="58"/>
      <c r="K475" s="58"/>
      <c r="L475" s="58"/>
      <c r="M475" s="57"/>
      <c r="Q475" s="1"/>
    </row>
    <row r="476" spans="1:48" ht="30" customHeight="1">
      <c r="A476" s="57"/>
      <c r="B476" s="57"/>
      <c r="C476" s="57"/>
      <c r="D476" s="57"/>
      <c r="E476" s="58"/>
      <c r="F476" s="58"/>
      <c r="G476" s="58"/>
      <c r="H476" s="58"/>
      <c r="I476" s="58"/>
      <c r="J476" s="58"/>
      <c r="K476" s="58"/>
      <c r="L476" s="58"/>
      <c r="M476" s="57"/>
      <c r="Q476" s="1"/>
    </row>
    <row r="477" spans="1:48" ht="30" customHeight="1">
      <c r="A477" s="57"/>
      <c r="B477" s="57"/>
      <c r="C477" s="57"/>
      <c r="D477" s="57"/>
      <c r="E477" s="58"/>
      <c r="F477" s="58"/>
      <c r="G477" s="58"/>
      <c r="H477" s="58"/>
      <c r="I477" s="58"/>
      <c r="J477" s="58"/>
      <c r="K477" s="58"/>
      <c r="L477" s="58"/>
      <c r="M477" s="57"/>
      <c r="Q477" s="1"/>
    </row>
    <row r="478" spans="1:48" ht="30" customHeight="1">
      <c r="A478" s="57"/>
      <c r="B478" s="57"/>
      <c r="C478" s="57"/>
      <c r="D478" s="57"/>
      <c r="E478" s="58"/>
      <c r="F478" s="58"/>
      <c r="G478" s="58"/>
      <c r="H478" s="58"/>
      <c r="I478" s="58"/>
      <c r="J478" s="58"/>
      <c r="K478" s="58"/>
      <c r="L478" s="58"/>
      <c r="M478" s="57"/>
      <c r="Q478" s="1"/>
    </row>
    <row r="479" spans="1:48" ht="30" customHeight="1">
      <c r="A479" s="57"/>
      <c r="B479" s="57"/>
      <c r="C479" s="57"/>
      <c r="D479" s="57"/>
      <c r="E479" s="58"/>
      <c r="F479" s="58"/>
      <c r="G479" s="58"/>
      <c r="H479" s="58"/>
      <c r="I479" s="58"/>
      <c r="J479" s="58"/>
      <c r="K479" s="58"/>
      <c r="L479" s="58"/>
      <c r="M479" s="57"/>
      <c r="Q479" s="1"/>
    </row>
    <row r="480" spans="1:48" ht="30" customHeight="1">
      <c r="A480" s="57"/>
      <c r="B480" s="57"/>
      <c r="C480" s="57"/>
      <c r="D480" s="57"/>
      <c r="E480" s="58"/>
      <c r="F480" s="58"/>
      <c r="G480" s="58"/>
      <c r="H480" s="58"/>
      <c r="I480" s="58"/>
      <c r="J480" s="58"/>
      <c r="K480" s="58"/>
      <c r="L480" s="58"/>
      <c r="M480" s="57"/>
      <c r="Q480" s="1"/>
    </row>
    <row r="481" spans="1:48" ht="30" customHeight="1">
      <c r="A481" s="57"/>
      <c r="B481" s="57"/>
      <c r="C481" s="57"/>
      <c r="D481" s="57"/>
      <c r="E481" s="58"/>
      <c r="F481" s="58"/>
      <c r="G481" s="58"/>
      <c r="H481" s="58"/>
      <c r="I481" s="58"/>
      <c r="J481" s="58"/>
      <c r="K481" s="58"/>
      <c r="L481" s="58"/>
      <c r="M481" s="57"/>
      <c r="Q481" s="1"/>
    </row>
    <row r="482" spans="1:48" ht="30" customHeight="1">
      <c r="A482" s="57"/>
      <c r="B482" s="57"/>
      <c r="C482" s="57"/>
      <c r="D482" s="57"/>
      <c r="E482" s="58"/>
      <c r="F482" s="58"/>
      <c r="G482" s="58"/>
      <c r="H482" s="58"/>
      <c r="I482" s="58"/>
      <c r="J482" s="58"/>
      <c r="K482" s="58"/>
      <c r="L482" s="58"/>
      <c r="M482" s="57"/>
      <c r="Q482" s="1"/>
    </row>
    <row r="483" spans="1:48" ht="30" customHeight="1">
      <c r="A483" s="57"/>
      <c r="B483" s="57"/>
      <c r="C483" s="57"/>
      <c r="D483" s="57"/>
      <c r="E483" s="58"/>
      <c r="F483" s="58"/>
      <c r="G483" s="58"/>
      <c r="H483" s="58"/>
      <c r="I483" s="58"/>
      <c r="J483" s="58"/>
      <c r="K483" s="58"/>
      <c r="L483" s="58"/>
      <c r="M483" s="57"/>
      <c r="Q483" s="1"/>
    </row>
    <row r="484" spans="1:48" ht="30" customHeight="1">
      <c r="A484" s="57"/>
      <c r="B484" s="57"/>
      <c r="C484" s="57"/>
      <c r="D484" s="57"/>
      <c r="E484" s="58"/>
      <c r="F484" s="58"/>
      <c r="G484" s="58"/>
      <c r="H484" s="58"/>
      <c r="I484" s="58"/>
      <c r="J484" s="58"/>
      <c r="K484" s="58"/>
      <c r="L484" s="58"/>
      <c r="M484" s="57"/>
      <c r="Q484" s="1"/>
    </row>
    <row r="485" spans="1:48" ht="30" customHeight="1">
      <c r="A485" s="57"/>
      <c r="B485" s="57"/>
      <c r="C485" s="57"/>
      <c r="D485" s="57"/>
      <c r="E485" s="58"/>
      <c r="F485" s="58"/>
      <c r="G485" s="58"/>
      <c r="H485" s="58"/>
      <c r="I485" s="58"/>
      <c r="J485" s="58"/>
      <c r="K485" s="58"/>
      <c r="L485" s="58"/>
      <c r="M485" s="57"/>
      <c r="Q485" s="1"/>
    </row>
    <row r="486" spans="1:48" ht="30" customHeight="1">
      <c r="A486" s="65" t="s">
        <v>449</v>
      </c>
      <c r="B486" s="53"/>
      <c r="C486" s="53"/>
      <c r="D486" s="53"/>
      <c r="E486" s="54"/>
      <c r="F486" s="54"/>
      <c r="G486" s="54"/>
      <c r="H486" s="54"/>
      <c r="I486" s="54"/>
      <c r="J486" s="54"/>
      <c r="K486" s="54"/>
      <c r="L486" s="54"/>
      <c r="M486" s="53"/>
      <c r="N486" t="s">
        <v>524</v>
      </c>
    </row>
    <row r="487" spans="1:48" ht="30" customHeight="1">
      <c r="A487" s="64" t="s">
        <v>1049</v>
      </c>
      <c r="B487" s="64" t="s">
        <v>117</v>
      </c>
      <c r="C487" s="57"/>
      <c r="D487" s="57"/>
      <c r="E487" s="58"/>
      <c r="F487" s="58"/>
      <c r="G487" s="58"/>
      <c r="H487" s="58"/>
      <c r="I487" s="58"/>
      <c r="J487" s="58"/>
      <c r="K487" s="58"/>
      <c r="L487" s="58"/>
      <c r="M487" s="57"/>
      <c r="Q487" s="1" t="s">
        <v>440</v>
      </c>
    </row>
    <row r="488" spans="1:48" ht="30" customHeight="1">
      <c r="A488" s="64" t="s">
        <v>777</v>
      </c>
      <c r="B488" s="64" t="s">
        <v>117</v>
      </c>
      <c r="C488" s="64" t="s">
        <v>89</v>
      </c>
      <c r="D488" s="57">
        <v>1</v>
      </c>
      <c r="E488" s="58"/>
      <c r="F488" s="58"/>
      <c r="G488" s="58"/>
      <c r="H488" s="58"/>
      <c r="I488" s="58"/>
      <c r="J488" s="58"/>
      <c r="K488" s="58"/>
      <c r="L488" s="58"/>
      <c r="M488" s="64"/>
      <c r="N488" s="1" t="s">
        <v>779</v>
      </c>
      <c r="O488" s="1" t="s">
        <v>117</v>
      </c>
      <c r="P488" s="1" t="s">
        <v>117</v>
      </c>
      <c r="Q488" s="1" t="s">
        <v>440</v>
      </c>
      <c r="R488" s="1" t="s">
        <v>373</v>
      </c>
      <c r="S488" s="1" t="s">
        <v>373</v>
      </c>
      <c r="T488" s="1" t="s">
        <v>485</v>
      </c>
      <c r="AR488" s="1" t="s">
        <v>117</v>
      </c>
      <c r="AS488" s="1" t="s">
        <v>117</v>
      </c>
      <c r="AU488" s="1" t="s">
        <v>1050</v>
      </c>
      <c r="AV488">
        <v>1488</v>
      </c>
    </row>
    <row r="489" spans="1:48" ht="30" customHeight="1">
      <c r="A489" s="57"/>
      <c r="B489" s="57"/>
      <c r="C489" s="57"/>
      <c r="D489" s="57"/>
      <c r="E489" s="58"/>
      <c r="F489" s="58"/>
      <c r="G489" s="58"/>
      <c r="H489" s="58"/>
      <c r="I489" s="58"/>
      <c r="J489" s="58"/>
      <c r="K489" s="58"/>
      <c r="L489" s="58"/>
      <c r="M489" s="57"/>
      <c r="Q489" s="1" t="s">
        <v>440</v>
      </c>
    </row>
    <row r="490" spans="1:48" ht="30" customHeight="1">
      <c r="A490" s="57"/>
      <c r="B490" s="57"/>
      <c r="C490" s="57"/>
      <c r="D490" s="57"/>
      <c r="E490" s="58"/>
      <c r="F490" s="58"/>
      <c r="G490" s="58"/>
      <c r="H490" s="58"/>
      <c r="I490" s="58"/>
      <c r="J490" s="58"/>
      <c r="K490" s="58"/>
      <c r="L490" s="58"/>
      <c r="M490" s="57"/>
      <c r="Q490" s="1" t="s">
        <v>440</v>
      </c>
    </row>
    <row r="491" spans="1:48" ht="30" customHeight="1">
      <c r="A491" s="57"/>
      <c r="B491" s="57"/>
      <c r="C491" s="57"/>
      <c r="D491" s="57"/>
      <c r="E491" s="58"/>
      <c r="F491" s="58"/>
      <c r="G491" s="58"/>
      <c r="H491" s="58"/>
      <c r="I491" s="58"/>
      <c r="J491" s="58"/>
      <c r="K491" s="58"/>
      <c r="L491" s="58"/>
      <c r="M491" s="57"/>
      <c r="Q491" s="1" t="s">
        <v>440</v>
      </c>
    </row>
    <row r="492" spans="1:48" ht="30" customHeight="1">
      <c r="A492" s="57"/>
      <c r="B492" s="57"/>
      <c r="C492" s="57"/>
      <c r="D492" s="57"/>
      <c r="E492" s="58"/>
      <c r="F492" s="58"/>
      <c r="G492" s="58"/>
      <c r="H492" s="58"/>
      <c r="I492" s="58"/>
      <c r="J492" s="58"/>
      <c r="K492" s="58"/>
      <c r="L492" s="58"/>
      <c r="M492" s="57"/>
      <c r="Q492" s="1" t="s">
        <v>440</v>
      </c>
    </row>
    <row r="493" spans="1:48" ht="30" customHeight="1">
      <c r="A493" s="57"/>
      <c r="B493" s="57"/>
      <c r="C493" s="57"/>
      <c r="D493" s="57"/>
      <c r="E493" s="58"/>
      <c r="F493" s="58"/>
      <c r="G493" s="58"/>
      <c r="H493" s="58"/>
      <c r="I493" s="58"/>
      <c r="J493" s="58"/>
      <c r="K493" s="58"/>
      <c r="L493" s="58"/>
      <c r="M493" s="57"/>
      <c r="Q493" s="1" t="s">
        <v>440</v>
      </c>
    </row>
    <row r="494" spans="1:48" ht="30" customHeight="1">
      <c r="A494" s="57"/>
      <c r="B494" s="57"/>
      <c r="C494" s="57"/>
      <c r="D494" s="57"/>
      <c r="E494" s="58"/>
      <c r="F494" s="58"/>
      <c r="G494" s="58"/>
      <c r="H494" s="58"/>
      <c r="I494" s="58"/>
      <c r="J494" s="58"/>
      <c r="K494" s="58"/>
      <c r="L494" s="58"/>
      <c r="M494" s="57"/>
      <c r="Q494" s="1" t="s">
        <v>440</v>
      </c>
    </row>
    <row r="495" spans="1:48" ht="30" customHeight="1">
      <c r="A495" s="57"/>
      <c r="B495" s="57"/>
      <c r="C495" s="57"/>
      <c r="D495" s="57"/>
      <c r="E495" s="58"/>
      <c r="F495" s="58"/>
      <c r="G495" s="58"/>
      <c r="H495" s="58"/>
      <c r="I495" s="58"/>
      <c r="J495" s="58"/>
      <c r="K495" s="58"/>
      <c r="L495" s="58"/>
      <c r="M495" s="57"/>
      <c r="Q495" s="1" t="s">
        <v>440</v>
      </c>
    </row>
    <row r="496" spans="1:48" ht="30" customHeight="1">
      <c r="A496" s="57"/>
      <c r="B496" s="57"/>
      <c r="C496" s="57"/>
      <c r="D496" s="57"/>
      <c r="E496" s="58"/>
      <c r="F496" s="58"/>
      <c r="G496" s="58"/>
      <c r="H496" s="58"/>
      <c r="I496" s="58"/>
      <c r="J496" s="58"/>
      <c r="K496" s="58"/>
      <c r="L496" s="58"/>
      <c r="M496" s="57"/>
      <c r="Q496" s="1" t="s">
        <v>440</v>
      </c>
    </row>
    <row r="497" spans="1:48" ht="30" customHeight="1">
      <c r="A497" s="57"/>
      <c r="B497" s="57"/>
      <c r="C497" s="57"/>
      <c r="D497" s="57"/>
      <c r="E497" s="58"/>
      <c r="F497" s="58"/>
      <c r="G497" s="58"/>
      <c r="H497" s="58"/>
      <c r="I497" s="58"/>
      <c r="J497" s="58"/>
      <c r="K497" s="58"/>
      <c r="L497" s="58"/>
      <c r="M497" s="57"/>
      <c r="Q497" s="1" t="s">
        <v>440</v>
      </c>
    </row>
    <row r="498" spans="1:48" ht="30" customHeight="1">
      <c r="A498" s="57"/>
      <c r="B498" s="57"/>
      <c r="C498" s="57"/>
      <c r="D498" s="57"/>
      <c r="E498" s="58"/>
      <c r="F498" s="58"/>
      <c r="G498" s="58"/>
      <c r="H498" s="58"/>
      <c r="I498" s="58"/>
      <c r="J498" s="58"/>
      <c r="K498" s="58"/>
      <c r="L498" s="58"/>
      <c r="M498" s="57"/>
      <c r="Q498" s="1" t="s">
        <v>440</v>
      </c>
    </row>
    <row r="499" spans="1:48" ht="30" customHeight="1">
      <c r="A499" s="57"/>
      <c r="B499" s="57"/>
      <c r="C499" s="57"/>
      <c r="D499" s="57"/>
      <c r="E499" s="58"/>
      <c r="F499" s="58"/>
      <c r="G499" s="58"/>
      <c r="H499" s="58"/>
      <c r="I499" s="58"/>
      <c r="J499" s="58"/>
      <c r="K499" s="58"/>
      <c r="L499" s="58"/>
      <c r="M499" s="57"/>
      <c r="Q499" s="1" t="s">
        <v>440</v>
      </c>
    </row>
    <row r="500" spans="1:48" ht="30" customHeight="1">
      <c r="A500" s="57"/>
      <c r="B500" s="57"/>
      <c r="C500" s="57"/>
      <c r="D500" s="57"/>
      <c r="E500" s="58"/>
      <c r="F500" s="58"/>
      <c r="G500" s="58"/>
      <c r="H500" s="58"/>
      <c r="I500" s="58"/>
      <c r="J500" s="58"/>
      <c r="K500" s="58"/>
      <c r="L500" s="58"/>
      <c r="M500" s="57"/>
      <c r="Q500" s="1" t="s">
        <v>440</v>
      </c>
    </row>
    <row r="501" spans="1:48" ht="30" customHeight="1">
      <c r="A501" s="57"/>
      <c r="B501" s="57"/>
      <c r="C501" s="57"/>
      <c r="D501" s="57"/>
      <c r="E501" s="58"/>
      <c r="F501" s="58"/>
      <c r="G501" s="58"/>
      <c r="H501" s="58"/>
      <c r="I501" s="58"/>
      <c r="J501" s="58"/>
      <c r="K501" s="58"/>
      <c r="L501" s="58"/>
      <c r="M501" s="57"/>
      <c r="Q501" s="1" t="s">
        <v>440</v>
      </c>
    </row>
    <row r="502" spans="1:48" ht="30" customHeight="1">
      <c r="A502" s="57"/>
      <c r="B502" s="57"/>
      <c r="C502" s="57"/>
      <c r="D502" s="57"/>
      <c r="E502" s="58"/>
      <c r="F502" s="58"/>
      <c r="G502" s="58"/>
      <c r="H502" s="58"/>
      <c r="I502" s="58"/>
      <c r="J502" s="58"/>
      <c r="K502" s="58"/>
      <c r="L502" s="58"/>
      <c r="M502" s="57"/>
      <c r="Q502" s="1" t="s">
        <v>440</v>
      </c>
    </row>
    <row r="503" spans="1:48" ht="30" customHeight="1">
      <c r="A503" s="57"/>
      <c r="B503" s="57"/>
      <c r="C503" s="57"/>
      <c r="D503" s="57"/>
      <c r="E503" s="58"/>
      <c r="F503" s="58"/>
      <c r="G503" s="58"/>
      <c r="H503" s="58"/>
      <c r="I503" s="58"/>
      <c r="J503" s="58"/>
      <c r="K503" s="58"/>
      <c r="L503" s="58"/>
      <c r="M503" s="57"/>
      <c r="Q503" s="1" t="s">
        <v>440</v>
      </c>
    </row>
    <row r="504" spans="1:48" ht="30" customHeight="1">
      <c r="A504" s="57"/>
      <c r="B504" s="57"/>
      <c r="C504" s="57"/>
      <c r="D504" s="57"/>
      <c r="E504" s="58"/>
      <c r="F504" s="58"/>
      <c r="G504" s="58"/>
      <c r="H504" s="58"/>
      <c r="I504" s="58"/>
      <c r="J504" s="58"/>
      <c r="K504" s="58"/>
      <c r="L504" s="58"/>
      <c r="M504" s="57"/>
      <c r="Q504" s="1" t="s">
        <v>440</v>
      </c>
    </row>
    <row r="505" spans="1:48" ht="30" customHeight="1">
      <c r="A505" s="57"/>
      <c r="B505" s="57"/>
      <c r="C505" s="57"/>
      <c r="D505" s="57"/>
      <c r="E505" s="58"/>
      <c r="F505" s="58"/>
      <c r="G505" s="58"/>
      <c r="H505" s="58"/>
      <c r="I505" s="58"/>
      <c r="J505" s="58"/>
      <c r="K505" s="58"/>
      <c r="L505" s="58"/>
      <c r="M505" s="57"/>
      <c r="Q505" s="1" t="s">
        <v>440</v>
      </c>
    </row>
    <row r="506" spans="1:48" ht="30" customHeight="1">
      <c r="A506" s="57"/>
      <c r="B506" s="57"/>
      <c r="C506" s="57"/>
      <c r="D506" s="57"/>
      <c r="E506" s="58"/>
      <c r="F506" s="58"/>
      <c r="G506" s="58"/>
      <c r="H506" s="58"/>
      <c r="I506" s="58"/>
      <c r="J506" s="58"/>
      <c r="K506" s="58"/>
      <c r="L506" s="58"/>
      <c r="M506" s="57"/>
      <c r="Q506" s="1" t="s">
        <v>440</v>
      </c>
    </row>
    <row r="507" spans="1:48" ht="30" customHeight="1">
      <c r="A507" s="57"/>
      <c r="B507" s="57"/>
      <c r="C507" s="57"/>
      <c r="D507" s="57"/>
      <c r="E507" s="58"/>
      <c r="F507" s="58"/>
      <c r="G507" s="58"/>
      <c r="H507" s="58"/>
      <c r="I507" s="58"/>
      <c r="J507" s="58"/>
      <c r="K507" s="58"/>
      <c r="L507" s="58"/>
      <c r="M507" s="57"/>
      <c r="Q507" s="1" t="s">
        <v>440</v>
      </c>
    </row>
    <row r="508" spans="1:48" ht="30" customHeight="1">
      <c r="A508" s="57"/>
      <c r="B508" s="57"/>
      <c r="C508" s="57"/>
      <c r="D508" s="57"/>
      <c r="E508" s="58"/>
      <c r="F508" s="58"/>
      <c r="G508" s="58"/>
      <c r="H508" s="58"/>
      <c r="I508" s="58"/>
      <c r="J508" s="58"/>
      <c r="K508" s="58"/>
      <c r="L508" s="58"/>
      <c r="M508" s="57"/>
      <c r="Q508" s="1" t="s">
        <v>440</v>
      </c>
    </row>
    <row r="509" spans="1:48" ht="30" customHeight="1">
      <c r="A509" s="57"/>
      <c r="B509" s="57"/>
      <c r="C509" s="57"/>
      <c r="D509" s="57"/>
      <c r="E509" s="58"/>
      <c r="F509" s="58"/>
      <c r="G509" s="58"/>
      <c r="H509" s="58"/>
      <c r="I509" s="58"/>
      <c r="J509" s="58"/>
      <c r="K509" s="58"/>
      <c r="L509" s="58"/>
      <c r="M509" s="57"/>
      <c r="Q509" s="1" t="s">
        <v>440</v>
      </c>
    </row>
    <row r="510" spans="1:48" ht="30" customHeight="1">
      <c r="A510" s="65" t="s">
        <v>449</v>
      </c>
      <c r="B510" s="53"/>
      <c r="C510" s="53"/>
      <c r="D510" s="53"/>
      <c r="E510" s="54"/>
      <c r="F510" s="54"/>
      <c r="G510" s="54"/>
      <c r="H510" s="54"/>
      <c r="I510" s="54"/>
      <c r="J510" s="54"/>
      <c r="K510" s="54"/>
      <c r="L510" s="54"/>
      <c r="M510" s="53"/>
      <c r="N510" t="s">
        <v>524</v>
      </c>
    </row>
    <row r="511" spans="1:48" ht="30" customHeight="1">
      <c r="A511" s="75" t="s">
        <v>1051</v>
      </c>
      <c r="B511" s="76"/>
      <c r="C511" s="76"/>
      <c r="D511" s="76"/>
      <c r="E511" s="77"/>
      <c r="F511" s="77"/>
      <c r="G511" s="58"/>
      <c r="H511" s="58"/>
      <c r="I511" s="58"/>
      <c r="J511" s="58"/>
      <c r="K511" s="58"/>
      <c r="L511" s="58"/>
      <c r="M511" s="57"/>
    </row>
    <row r="512" spans="1:48" ht="27.95" customHeight="1">
      <c r="A512" s="78" t="s">
        <v>1052</v>
      </c>
      <c r="B512" s="78" t="s">
        <v>117</v>
      </c>
      <c r="C512" s="79"/>
      <c r="D512" s="79"/>
      <c r="E512" s="80"/>
      <c r="F512" s="80"/>
      <c r="G512" s="69"/>
      <c r="H512" s="69"/>
      <c r="I512" s="69"/>
      <c r="J512" s="69"/>
      <c r="K512" s="69"/>
      <c r="L512" s="69"/>
      <c r="M512" s="68"/>
      <c r="N512" s="70"/>
      <c r="O512" s="70"/>
      <c r="P512" s="70"/>
      <c r="Q512" s="71" t="s">
        <v>1053</v>
      </c>
      <c r="R512" s="70"/>
      <c r="S512" s="70"/>
      <c r="T512" s="70"/>
      <c r="U512" s="70"/>
      <c r="V512" s="70"/>
      <c r="W512" s="70"/>
      <c r="X512" s="70"/>
      <c r="Y512" s="70"/>
      <c r="Z512" s="70"/>
      <c r="AA512" s="70"/>
      <c r="AB512" s="70"/>
      <c r="AC512" s="70"/>
      <c r="AD512" s="70"/>
      <c r="AE512" s="70"/>
      <c r="AF512" s="70"/>
      <c r="AG512" s="70"/>
      <c r="AH512" s="70"/>
      <c r="AI512" s="70"/>
      <c r="AJ512" s="70"/>
      <c r="AK512" s="70"/>
      <c r="AL512" s="70"/>
      <c r="AM512" s="70"/>
      <c r="AN512" s="70"/>
      <c r="AO512" s="70"/>
      <c r="AP512" s="70"/>
      <c r="AQ512" s="70"/>
      <c r="AR512" s="70"/>
      <c r="AS512" s="70"/>
      <c r="AT512" s="70"/>
      <c r="AU512" s="70"/>
      <c r="AV512" s="70"/>
    </row>
    <row r="513" spans="1:48" ht="27.95" customHeight="1">
      <c r="A513" s="81" t="s">
        <v>1054</v>
      </c>
      <c r="B513" s="81" t="s">
        <v>1055</v>
      </c>
      <c r="C513" s="81" t="s">
        <v>8</v>
      </c>
      <c r="D513" s="76">
        <v>10</v>
      </c>
      <c r="E513" s="77"/>
      <c r="F513" s="77"/>
      <c r="G513" s="58"/>
      <c r="H513" s="58"/>
      <c r="I513" s="58"/>
      <c r="J513" s="58"/>
      <c r="K513" s="58"/>
      <c r="L513" s="58"/>
      <c r="M513" s="56"/>
      <c r="N513" s="1" t="s">
        <v>1056</v>
      </c>
      <c r="O513" s="1" t="s">
        <v>117</v>
      </c>
      <c r="P513" s="1" t="s">
        <v>117</v>
      </c>
      <c r="Q513" s="1" t="s">
        <v>1053</v>
      </c>
      <c r="R513" s="1" t="s">
        <v>373</v>
      </c>
      <c r="S513" s="1" t="s">
        <v>373</v>
      </c>
      <c r="T513" s="1" t="s">
        <v>485</v>
      </c>
      <c r="AR513" s="1" t="s">
        <v>117</v>
      </c>
      <c r="AS513" s="1" t="s">
        <v>117</v>
      </c>
      <c r="AU513" s="1" t="s">
        <v>1057</v>
      </c>
      <c r="AV513">
        <v>228</v>
      </c>
    </row>
    <row r="514" spans="1:48" ht="27.95" customHeight="1">
      <c r="A514" s="81" t="s">
        <v>1058</v>
      </c>
      <c r="B514" s="81" t="s">
        <v>1059</v>
      </c>
      <c r="C514" s="81" t="s">
        <v>8</v>
      </c>
      <c r="D514" s="76">
        <v>5</v>
      </c>
      <c r="E514" s="77"/>
      <c r="F514" s="77"/>
      <c r="G514" s="58"/>
      <c r="H514" s="58"/>
      <c r="I514" s="58"/>
      <c r="J514" s="58"/>
      <c r="K514" s="58"/>
      <c r="L514" s="58"/>
      <c r="M514" s="56"/>
      <c r="N514" s="1" t="s">
        <v>1060</v>
      </c>
      <c r="O514" s="1" t="s">
        <v>117</v>
      </c>
      <c r="P514" s="1" t="s">
        <v>117</v>
      </c>
      <c r="Q514" s="1" t="s">
        <v>1053</v>
      </c>
      <c r="R514" s="1" t="s">
        <v>485</v>
      </c>
      <c r="S514" s="1" t="s">
        <v>373</v>
      </c>
      <c r="T514" s="1" t="s">
        <v>373</v>
      </c>
      <c r="X514">
        <v>1</v>
      </c>
      <c r="AR514" s="1" t="s">
        <v>117</v>
      </c>
      <c r="AS514" s="1" t="s">
        <v>117</v>
      </c>
      <c r="AU514" s="1" t="s">
        <v>1061</v>
      </c>
      <c r="AV514">
        <v>229</v>
      </c>
    </row>
    <row r="515" spans="1:48" ht="27.95" customHeight="1">
      <c r="A515" s="81" t="s">
        <v>1062</v>
      </c>
      <c r="B515" s="81" t="s">
        <v>1063</v>
      </c>
      <c r="C515" s="81" t="s">
        <v>11</v>
      </c>
      <c r="D515" s="76">
        <v>8</v>
      </c>
      <c r="E515" s="77"/>
      <c r="F515" s="77"/>
      <c r="G515" s="58"/>
      <c r="H515" s="58"/>
      <c r="I515" s="58"/>
      <c r="J515" s="58"/>
      <c r="K515" s="58"/>
      <c r="L515" s="58"/>
      <c r="M515" s="56"/>
      <c r="N515" s="1" t="s">
        <v>1064</v>
      </c>
      <c r="O515" s="1" t="s">
        <v>117</v>
      </c>
      <c r="P515" s="1" t="s">
        <v>117</v>
      </c>
      <c r="Q515" s="1" t="s">
        <v>1053</v>
      </c>
      <c r="R515" s="1" t="s">
        <v>485</v>
      </c>
      <c r="S515" s="1" t="s">
        <v>373</v>
      </c>
      <c r="T515" s="1" t="s">
        <v>373</v>
      </c>
      <c r="X515">
        <v>1</v>
      </c>
      <c r="AR515" s="1" t="s">
        <v>117</v>
      </c>
      <c r="AS515" s="1" t="s">
        <v>117</v>
      </c>
      <c r="AU515" s="1" t="s">
        <v>1065</v>
      </c>
      <c r="AV515">
        <v>230</v>
      </c>
    </row>
    <row r="516" spans="1:48" ht="27.95" customHeight="1">
      <c r="A516" s="76"/>
      <c r="B516" s="76"/>
      <c r="C516" s="76"/>
      <c r="D516" s="76"/>
      <c r="E516" s="77"/>
      <c r="F516" s="77"/>
      <c r="G516" s="58"/>
      <c r="H516" s="58"/>
      <c r="I516" s="58"/>
      <c r="J516" s="58"/>
      <c r="K516" s="58"/>
      <c r="L516" s="58"/>
      <c r="M516" s="57"/>
      <c r="Q516" s="1" t="s">
        <v>1053</v>
      </c>
    </row>
    <row r="517" spans="1:48" ht="27.95" customHeight="1">
      <c r="A517" s="76"/>
      <c r="B517" s="76"/>
      <c r="C517" s="76"/>
      <c r="D517" s="76"/>
      <c r="E517" s="77"/>
      <c r="F517" s="77"/>
      <c r="G517" s="58"/>
      <c r="H517" s="58"/>
      <c r="I517" s="58"/>
      <c r="J517" s="58"/>
      <c r="K517" s="58"/>
      <c r="L517" s="58"/>
      <c r="M517" s="57"/>
      <c r="Q517" s="1" t="s">
        <v>1053</v>
      </c>
    </row>
    <row r="518" spans="1:48" ht="27.95" customHeight="1">
      <c r="A518" s="76"/>
      <c r="B518" s="76"/>
      <c r="C518" s="76"/>
      <c r="D518" s="76"/>
      <c r="E518" s="77"/>
      <c r="F518" s="77"/>
      <c r="G518" s="58"/>
      <c r="H518" s="58"/>
      <c r="I518" s="58"/>
      <c r="J518" s="58"/>
      <c r="K518" s="58"/>
      <c r="L518" s="58"/>
      <c r="M518" s="57"/>
      <c r="Q518" s="1" t="s">
        <v>1053</v>
      </c>
    </row>
    <row r="519" spans="1:48" ht="27.95" customHeight="1">
      <c r="A519" s="76"/>
      <c r="B519" s="76"/>
      <c r="C519" s="76"/>
      <c r="D519" s="76"/>
      <c r="E519" s="77"/>
      <c r="F519" s="77"/>
      <c r="G519" s="58"/>
      <c r="H519" s="58"/>
      <c r="I519" s="58"/>
      <c r="J519" s="58"/>
      <c r="K519" s="58"/>
      <c r="L519" s="58"/>
      <c r="M519" s="57"/>
      <c r="Q519" s="1" t="s">
        <v>1053</v>
      </c>
    </row>
    <row r="520" spans="1:48" ht="27.95" customHeight="1">
      <c r="A520" s="76"/>
      <c r="B520" s="76"/>
      <c r="C520" s="76"/>
      <c r="D520" s="76"/>
      <c r="E520" s="77"/>
      <c r="F520" s="77"/>
      <c r="G520" s="58"/>
      <c r="H520" s="58"/>
      <c r="I520" s="58"/>
      <c r="J520" s="58"/>
      <c r="K520" s="58"/>
      <c r="L520" s="58"/>
      <c r="M520" s="57"/>
      <c r="Q520" s="1" t="s">
        <v>1053</v>
      </c>
    </row>
    <row r="521" spans="1:48" ht="27.95" customHeight="1">
      <c r="A521" s="76"/>
      <c r="B521" s="76"/>
      <c r="C521" s="76"/>
      <c r="D521" s="76"/>
      <c r="E521" s="77"/>
      <c r="F521" s="77"/>
      <c r="G521" s="58"/>
      <c r="H521" s="58"/>
      <c r="I521" s="58"/>
      <c r="J521" s="58"/>
      <c r="K521" s="58"/>
      <c r="L521" s="58"/>
      <c r="M521" s="57"/>
      <c r="Q521" s="1" t="s">
        <v>1053</v>
      </c>
    </row>
    <row r="522" spans="1:48" ht="27.95" customHeight="1">
      <c r="A522" s="76"/>
      <c r="B522" s="76"/>
      <c r="C522" s="76"/>
      <c r="D522" s="76"/>
      <c r="E522" s="77"/>
      <c r="F522" s="77"/>
      <c r="G522" s="58"/>
      <c r="H522" s="58"/>
      <c r="I522" s="58"/>
      <c r="J522" s="58"/>
      <c r="K522" s="58"/>
      <c r="L522" s="58"/>
      <c r="M522" s="57"/>
      <c r="Q522" s="1" t="s">
        <v>1053</v>
      </c>
    </row>
    <row r="523" spans="1:48" ht="27.95" customHeight="1">
      <c r="A523" s="76"/>
      <c r="B523" s="76"/>
      <c r="C523" s="76"/>
      <c r="D523" s="76"/>
      <c r="E523" s="77"/>
      <c r="F523" s="77"/>
      <c r="G523" s="58"/>
      <c r="H523" s="58"/>
      <c r="I523" s="58"/>
      <c r="J523" s="58"/>
      <c r="K523" s="58"/>
      <c r="L523" s="58"/>
      <c r="M523" s="57"/>
      <c r="Q523" s="1" t="s">
        <v>1053</v>
      </c>
    </row>
    <row r="524" spans="1:48" ht="27.95" customHeight="1">
      <c r="A524" s="76"/>
      <c r="B524" s="76"/>
      <c r="C524" s="76"/>
      <c r="D524" s="76"/>
      <c r="E524" s="77"/>
      <c r="F524" s="77"/>
      <c r="G524" s="58"/>
      <c r="H524" s="58"/>
      <c r="I524" s="58"/>
      <c r="J524" s="58"/>
      <c r="K524" s="58"/>
      <c r="L524" s="58"/>
      <c r="M524" s="57"/>
      <c r="Q524" s="1" t="s">
        <v>1053</v>
      </c>
    </row>
    <row r="525" spans="1:48" ht="27.95" customHeight="1">
      <c r="A525" s="76"/>
      <c r="B525" s="76"/>
      <c r="C525" s="76"/>
      <c r="D525" s="76"/>
      <c r="E525" s="77"/>
      <c r="F525" s="77"/>
      <c r="G525" s="58"/>
      <c r="H525" s="58"/>
      <c r="I525" s="58"/>
      <c r="J525" s="58"/>
      <c r="K525" s="58"/>
      <c r="L525" s="58"/>
      <c r="M525" s="57"/>
      <c r="Q525" s="1" t="s">
        <v>1053</v>
      </c>
    </row>
    <row r="526" spans="1:48" ht="27.95" customHeight="1">
      <c r="A526" s="76"/>
      <c r="B526" s="76"/>
      <c r="C526" s="76"/>
      <c r="D526" s="76"/>
      <c r="E526" s="77"/>
      <c r="F526" s="77"/>
      <c r="G526" s="58"/>
      <c r="H526" s="58"/>
      <c r="I526" s="58"/>
      <c r="J526" s="58"/>
      <c r="K526" s="58"/>
      <c r="L526" s="58"/>
      <c r="M526" s="57"/>
      <c r="Q526" s="1" t="s">
        <v>1053</v>
      </c>
    </row>
    <row r="527" spans="1:48" ht="27.95" customHeight="1">
      <c r="A527" s="76"/>
      <c r="B527" s="76"/>
      <c r="C527" s="76"/>
      <c r="D527" s="76"/>
      <c r="E527" s="77"/>
      <c r="F527" s="77"/>
      <c r="G527" s="58"/>
      <c r="H527" s="58"/>
      <c r="I527" s="58"/>
      <c r="J527" s="58"/>
      <c r="K527" s="58"/>
      <c r="L527" s="58"/>
      <c r="M527" s="57"/>
      <c r="Q527" s="1" t="s">
        <v>1053</v>
      </c>
    </row>
    <row r="528" spans="1:48" ht="27.95" customHeight="1">
      <c r="A528" s="76"/>
      <c r="B528" s="76"/>
      <c r="C528" s="76"/>
      <c r="D528" s="76"/>
      <c r="E528" s="77"/>
      <c r="F528" s="77"/>
      <c r="G528" s="58"/>
      <c r="H528" s="58"/>
      <c r="I528" s="58"/>
      <c r="J528" s="58"/>
      <c r="K528" s="58"/>
      <c r="L528" s="58"/>
      <c r="M528" s="57"/>
      <c r="Q528" s="1" t="s">
        <v>1053</v>
      </c>
    </row>
    <row r="529" spans="1:48" ht="27.95" customHeight="1">
      <c r="A529" s="76"/>
      <c r="B529" s="76"/>
      <c r="C529" s="76"/>
      <c r="D529" s="76"/>
      <c r="E529" s="77"/>
      <c r="F529" s="77"/>
      <c r="G529" s="58"/>
      <c r="H529" s="58"/>
      <c r="I529" s="58"/>
      <c r="J529" s="58"/>
      <c r="K529" s="58"/>
      <c r="L529" s="58"/>
      <c r="M529" s="57"/>
      <c r="Q529" s="1" t="s">
        <v>1053</v>
      </c>
    </row>
    <row r="530" spans="1:48" ht="27.95" customHeight="1">
      <c r="A530" s="76"/>
      <c r="B530" s="76"/>
      <c r="C530" s="76"/>
      <c r="D530" s="76"/>
      <c r="E530" s="77"/>
      <c r="F530" s="77"/>
      <c r="G530" s="58"/>
      <c r="H530" s="58"/>
      <c r="I530" s="58"/>
      <c r="J530" s="58"/>
      <c r="K530" s="58"/>
      <c r="L530" s="58"/>
      <c r="M530" s="57"/>
      <c r="Q530" s="1" t="s">
        <v>1053</v>
      </c>
    </row>
    <row r="531" spans="1:48" ht="27.95" customHeight="1">
      <c r="A531" s="76"/>
      <c r="B531" s="76"/>
      <c r="C531" s="76"/>
      <c r="D531" s="76"/>
      <c r="E531" s="77"/>
      <c r="F531" s="77"/>
      <c r="G531" s="58"/>
      <c r="H531" s="58"/>
      <c r="I531" s="58"/>
      <c r="J531" s="58"/>
      <c r="K531" s="58"/>
      <c r="L531" s="58"/>
      <c r="M531" s="57"/>
      <c r="Q531" s="1" t="s">
        <v>1053</v>
      </c>
    </row>
    <row r="532" spans="1:48" ht="27.95" customHeight="1">
      <c r="A532" s="76"/>
      <c r="B532" s="76"/>
      <c r="C532" s="76"/>
      <c r="D532" s="76"/>
      <c r="E532" s="77"/>
      <c r="F532" s="77"/>
      <c r="G532" s="58"/>
      <c r="H532" s="58"/>
      <c r="I532" s="58"/>
      <c r="J532" s="58"/>
      <c r="K532" s="58"/>
      <c r="L532" s="58"/>
      <c r="M532" s="57"/>
      <c r="Q532" s="1" t="s">
        <v>1053</v>
      </c>
    </row>
    <row r="533" spans="1:48" ht="27.95" customHeight="1">
      <c r="A533" s="76"/>
      <c r="B533" s="76"/>
      <c r="C533" s="76"/>
      <c r="D533" s="76"/>
      <c r="E533" s="77"/>
      <c r="F533" s="77"/>
      <c r="G533" s="58"/>
      <c r="H533" s="58"/>
      <c r="I533" s="58"/>
      <c r="J533" s="58"/>
      <c r="K533" s="58"/>
      <c r="L533" s="58"/>
      <c r="M533" s="57"/>
      <c r="Q533" s="1" t="s">
        <v>1053</v>
      </c>
    </row>
    <row r="534" spans="1:48" ht="27.95" customHeight="1">
      <c r="A534" s="57"/>
      <c r="B534" s="57"/>
      <c r="C534" s="57"/>
      <c r="D534" s="57"/>
      <c r="E534" s="58"/>
      <c r="F534" s="58"/>
      <c r="G534" s="58"/>
      <c r="H534" s="58"/>
      <c r="I534" s="58"/>
      <c r="J534" s="58"/>
      <c r="K534" s="58"/>
      <c r="L534" s="58"/>
      <c r="M534" s="57"/>
      <c r="Q534" s="1" t="s">
        <v>1053</v>
      </c>
    </row>
    <row r="535" spans="1:48" ht="27.95" customHeight="1">
      <c r="A535" s="57"/>
      <c r="B535" s="57"/>
      <c r="C535" s="57"/>
      <c r="D535" s="57"/>
      <c r="E535" s="58"/>
      <c r="F535" s="58"/>
      <c r="G535" s="58"/>
      <c r="H535" s="58"/>
      <c r="I535" s="58"/>
      <c r="J535" s="58"/>
      <c r="K535" s="58"/>
      <c r="L535" s="58"/>
      <c r="M535" s="57"/>
      <c r="Q535" s="1" t="s">
        <v>1053</v>
      </c>
    </row>
    <row r="536" spans="1:48" ht="27.95" customHeight="1">
      <c r="A536" s="52" t="s">
        <v>449</v>
      </c>
      <c r="B536" s="53"/>
      <c r="C536" s="53"/>
      <c r="D536" s="53"/>
      <c r="E536" s="54"/>
      <c r="F536" s="54"/>
      <c r="G536" s="54"/>
      <c r="H536" s="54"/>
      <c r="I536" s="54"/>
      <c r="J536" s="54"/>
      <c r="K536" s="54"/>
      <c r="L536" s="54"/>
      <c r="M536" s="53"/>
      <c r="N536" t="s">
        <v>524</v>
      </c>
    </row>
    <row r="537" spans="1:48" ht="27.95" customHeight="1">
      <c r="A537" s="78" t="s">
        <v>1066</v>
      </c>
      <c r="B537" s="78" t="s">
        <v>117</v>
      </c>
      <c r="C537" s="79"/>
      <c r="D537" s="79"/>
      <c r="E537" s="80"/>
      <c r="F537" s="80"/>
      <c r="G537" s="80"/>
      <c r="H537" s="69"/>
      <c r="I537" s="69"/>
      <c r="J537" s="69"/>
      <c r="K537" s="69"/>
      <c r="L537" s="69"/>
      <c r="M537" s="68"/>
      <c r="N537" s="70"/>
      <c r="O537" s="70"/>
      <c r="P537" s="70"/>
      <c r="Q537" s="71" t="s">
        <v>1067</v>
      </c>
      <c r="R537" s="70"/>
      <c r="S537" s="70"/>
      <c r="T537" s="70"/>
      <c r="U537" s="70"/>
      <c r="V537" s="70"/>
      <c r="W537" s="70"/>
      <c r="X537" s="70"/>
      <c r="Y537" s="70"/>
      <c r="Z537" s="70"/>
      <c r="AA537" s="70"/>
      <c r="AB537" s="70"/>
      <c r="AC537" s="70"/>
      <c r="AD537" s="70"/>
      <c r="AE537" s="70"/>
      <c r="AF537" s="70"/>
      <c r="AG537" s="70"/>
      <c r="AH537" s="70"/>
      <c r="AI537" s="70"/>
      <c r="AJ537" s="70"/>
      <c r="AK537" s="70"/>
      <c r="AL537" s="70"/>
      <c r="AM537" s="70"/>
      <c r="AN537" s="70"/>
      <c r="AO537" s="70"/>
      <c r="AP537" s="70"/>
      <c r="AQ537" s="70"/>
      <c r="AR537" s="70"/>
      <c r="AS537" s="70"/>
      <c r="AT537" s="70"/>
      <c r="AU537" s="70"/>
      <c r="AV537" s="70"/>
    </row>
    <row r="538" spans="1:48" ht="27.95" customHeight="1">
      <c r="A538" s="81" t="s">
        <v>1054</v>
      </c>
      <c r="B538" s="81" t="s">
        <v>1055</v>
      </c>
      <c r="C538" s="81" t="s">
        <v>8</v>
      </c>
      <c r="D538" s="76">
        <v>12</v>
      </c>
      <c r="E538" s="77"/>
      <c r="F538" s="77"/>
      <c r="G538" s="77"/>
      <c r="H538" s="58"/>
      <c r="I538" s="58"/>
      <c r="J538" s="58"/>
      <c r="K538" s="58"/>
      <c r="L538" s="58"/>
      <c r="M538" s="56"/>
      <c r="N538" s="1" t="s">
        <v>1056</v>
      </c>
      <c r="O538" s="1" t="s">
        <v>117</v>
      </c>
      <c r="P538" s="1" t="s">
        <v>117</v>
      </c>
      <c r="Q538" s="1" t="s">
        <v>1067</v>
      </c>
      <c r="R538" s="1" t="s">
        <v>373</v>
      </c>
      <c r="S538" s="1" t="s">
        <v>373</v>
      </c>
      <c r="T538" s="1" t="s">
        <v>485</v>
      </c>
      <c r="AR538" s="1" t="s">
        <v>117</v>
      </c>
      <c r="AS538" s="1" t="s">
        <v>117</v>
      </c>
      <c r="AU538" s="1" t="s">
        <v>1068</v>
      </c>
      <c r="AV538">
        <v>240</v>
      </c>
    </row>
    <row r="539" spans="1:48" ht="27.95" customHeight="1">
      <c r="A539" s="81" t="s">
        <v>1058</v>
      </c>
      <c r="B539" s="81" t="s">
        <v>1059</v>
      </c>
      <c r="C539" s="81" t="s">
        <v>8</v>
      </c>
      <c r="D539" s="76">
        <v>6</v>
      </c>
      <c r="E539" s="77"/>
      <c r="F539" s="77"/>
      <c r="G539" s="77"/>
      <c r="H539" s="58"/>
      <c r="I539" s="58"/>
      <c r="J539" s="58"/>
      <c r="K539" s="58"/>
      <c r="L539" s="58"/>
      <c r="M539" s="56"/>
      <c r="N539" s="1" t="s">
        <v>1060</v>
      </c>
      <c r="O539" s="1" t="s">
        <v>117</v>
      </c>
      <c r="P539" s="1" t="s">
        <v>117</v>
      </c>
      <c r="Q539" s="1" t="s">
        <v>1067</v>
      </c>
      <c r="R539" s="1" t="s">
        <v>485</v>
      </c>
      <c r="S539" s="1" t="s">
        <v>373</v>
      </c>
      <c r="T539" s="1" t="s">
        <v>373</v>
      </c>
      <c r="X539">
        <v>1</v>
      </c>
      <c r="AR539" s="1" t="s">
        <v>117</v>
      </c>
      <c r="AS539" s="1" t="s">
        <v>117</v>
      </c>
      <c r="AU539" s="1" t="s">
        <v>1069</v>
      </c>
      <c r="AV539">
        <v>241</v>
      </c>
    </row>
    <row r="540" spans="1:48" ht="27.95" customHeight="1">
      <c r="A540" s="81" t="s">
        <v>1062</v>
      </c>
      <c r="B540" s="81" t="s">
        <v>1063</v>
      </c>
      <c r="C540" s="81" t="s">
        <v>11</v>
      </c>
      <c r="D540" s="76">
        <v>9</v>
      </c>
      <c r="E540" s="77"/>
      <c r="F540" s="77"/>
      <c r="G540" s="77"/>
      <c r="H540" s="58"/>
      <c r="I540" s="58"/>
      <c r="J540" s="58"/>
      <c r="K540" s="58"/>
      <c r="L540" s="58"/>
      <c r="M540" s="56"/>
      <c r="N540" s="1" t="s">
        <v>1064</v>
      </c>
      <c r="O540" s="1" t="s">
        <v>117</v>
      </c>
      <c r="P540" s="1" t="s">
        <v>117</v>
      </c>
      <c r="Q540" s="1" t="s">
        <v>1067</v>
      </c>
      <c r="R540" s="1" t="s">
        <v>485</v>
      </c>
      <c r="S540" s="1" t="s">
        <v>373</v>
      </c>
      <c r="T540" s="1" t="s">
        <v>373</v>
      </c>
      <c r="X540">
        <v>1</v>
      </c>
      <c r="AR540" s="1" t="s">
        <v>117</v>
      </c>
      <c r="AS540" s="1" t="s">
        <v>117</v>
      </c>
      <c r="AU540" s="1" t="s">
        <v>1070</v>
      </c>
      <c r="AV540">
        <v>242</v>
      </c>
    </row>
    <row r="541" spans="1:48" ht="27.95" customHeight="1">
      <c r="A541" s="76"/>
      <c r="B541" s="76"/>
      <c r="C541" s="76"/>
      <c r="D541" s="76"/>
      <c r="E541" s="77"/>
      <c r="F541" s="77"/>
      <c r="G541" s="77"/>
      <c r="H541" s="58"/>
      <c r="I541" s="58"/>
      <c r="J541" s="58"/>
      <c r="K541" s="58"/>
      <c r="L541" s="58"/>
      <c r="M541" s="57"/>
      <c r="Q541" s="1" t="s">
        <v>1067</v>
      </c>
    </row>
    <row r="542" spans="1:48" ht="27.95" customHeight="1">
      <c r="A542" s="76"/>
      <c r="B542" s="76"/>
      <c r="C542" s="76"/>
      <c r="D542" s="76"/>
      <c r="E542" s="77"/>
      <c r="F542" s="77"/>
      <c r="G542" s="77"/>
      <c r="H542" s="58"/>
      <c r="I542" s="58"/>
      <c r="J542" s="58"/>
      <c r="K542" s="58"/>
      <c r="L542" s="58"/>
      <c r="M542" s="57"/>
      <c r="Q542" s="1" t="s">
        <v>1067</v>
      </c>
    </row>
    <row r="543" spans="1:48" ht="27.95" customHeight="1">
      <c r="A543" s="76"/>
      <c r="B543" s="76"/>
      <c r="C543" s="76"/>
      <c r="D543" s="76"/>
      <c r="E543" s="77"/>
      <c r="F543" s="77"/>
      <c r="G543" s="77"/>
      <c r="H543" s="58"/>
      <c r="I543" s="58"/>
      <c r="J543" s="58"/>
      <c r="K543" s="58"/>
      <c r="L543" s="58"/>
      <c r="M543" s="57"/>
      <c r="Q543" s="1" t="s">
        <v>1067</v>
      </c>
    </row>
    <row r="544" spans="1:48" ht="27.95" customHeight="1">
      <c r="A544" s="76"/>
      <c r="B544" s="76"/>
      <c r="C544" s="76"/>
      <c r="D544" s="76"/>
      <c r="E544" s="77"/>
      <c r="F544" s="77"/>
      <c r="G544" s="77"/>
      <c r="H544" s="58"/>
      <c r="I544" s="58"/>
      <c r="J544" s="58"/>
      <c r="K544" s="58"/>
      <c r="L544" s="58"/>
      <c r="M544" s="57"/>
      <c r="Q544" s="1" t="s">
        <v>1067</v>
      </c>
    </row>
    <row r="545" spans="1:17" ht="27.95" customHeight="1">
      <c r="A545" s="76"/>
      <c r="B545" s="76"/>
      <c r="C545" s="76"/>
      <c r="D545" s="76"/>
      <c r="E545" s="77"/>
      <c r="F545" s="77"/>
      <c r="G545" s="77"/>
      <c r="H545" s="58"/>
      <c r="I545" s="58"/>
      <c r="J545" s="58"/>
      <c r="K545" s="58"/>
      <c r="L545" s="58"/>
      <c r="M545" s="57"/>
      <c r="Q545" s="1" t="s">
        <v>1067</v>
      </c>
    </row>
    <row r="546" spans="1:17" ht="27.95" customHeight="1">
      <c r="A546" s="76"/>
      <c r="B546" s="76"/>
      <c r="C546" s="76"/>
      <c r="D546" s="76"/>
      <c r="E546" s="77"/>
      <c r="F546" s="77"/>
      <c r="G546" s="77"/>
      <c r="H546" s="58"/>
      <c r="I546" s="58"/>
      <c r="J546" s="58"/>
      <c r="K546" s="58"/>
      <c r="L546" s="58"/>
      <c r="M546" s="57"/>
      <c r="Q546" s="1" t="s">
        <v>1067</v>
      </c>
    </row>
    <row r="547" spans="1:17" ht="27.95" customHeight="1">
      <c r="A547" s="76"/>
      <c r="B547" s="76"/>
      <c r="C547" s="76"/>
      <c r="D547" s="76"/>
      <c r="E547" s="77"/>
      <c r="F547" s="77"/>
      <c r="G547" s="77"/>
      <c r="H547" s="58"/>
      <c r="I547" s="58"/>
      <c r="J547" s="58"/>
      <c r="K547" s="58"/>
      <c r="L547" s="58"/>
      <c r="M547" s="57"/>
      <c r="Q547" s="1" t="s">
        <v>1067</v>
      </c>
    </row>
    <row r="548" spans="1:17" ht="27.95" customHeight="1">
      <c r="A548" s="57"/>
      <c r="B548" s="57"/>
      <c r="C548" s="57"/>
      <c r="D548" s="57"/>
      <c r="E548" s="58"/>
      <c r="F548" s="58"/>
      <c r="G548" s="58"/>
      <c r="H548" s="58"/>
      <c r="I548" s="58"/>
      <c r="J548" s="58"/>
      <c r="K548" s="58"/>
      <c r="L548" s="58"/>
      <c r="M548" s="57"/>
      <c r="Q548" s="1" t="s">
        <v>1067</v>
      </c>
    </row>
    <row r="549" spans="1:17" ht="27.95" customHeight="1">
      <c r="A549" s="57"/>
      <c r="B549" s="57"/>
      <c r="C549" s="57"/>
      <c r="D549" s="57"/>
      <c r="E549" s="58"/>
      <c r="F549" s="58"/>
      <c r="G549" s="58"/>
      <c r="H549" s="58"/>
      <c r="I549" s="58"/>
      <c r="J549" s="58"/>
      <c r="K549" s="58"/>
      <c r="L549" s="58"/>
      <c r="M549" s="57"/>
      <c r="Q549" s="1" t="s">
        <v>1067</v>
      </c>
    </row>
    <row r="550" spans="1:17" ht="27.95" customHeight="1">
      <c r="A550" s="57"/>
      <c r="B550" s="57"/>
      <c r="C550" s="57"/>
      <c r="D550" s="57"/>
      <c r="E550" s="58"/>
      <c r="F550" s="58"/>
      <c r="G550" s="58"/>
      <c r="H550" s="58"/>
      <c r="I550" s="58"/>
      <c r="J550" s="58"/>
      <c r="K550" s="58"/>
      <c r="L550" s="58"/>
      <c r="M550" s="57"/>
      <c r="Q550" s="1" t="s">
        <v>1067</v>
      </c>
    </row>
    <row r="551" spans="1:17" ht="27.95" customHeight="1">
      <c r="A551" s="57"/>
      <c r="B551" s="57"/>
      <c r="C551" s="57"/>
      <c r="D551" s="57"/>
      <c r="E551" s="58"/>
      <c r="F551" s="58"/>
      <c r="G551" s="58"/>
      <c r="H551" s="58"/>
      <c r="I551" s="58"/>
      <c r="J551" s="58"/>
      <c r="K551" s="58"/>
      <c r="L551" s="58"/>
      <c r="M551" s="57"/>
      <c r="Q551" s="1" t="s">
        <v>1067</v>
      </c>
    </row>
    <row r="552" spans="1:17" ht="27.95" customHeight="1">
      <c r="A552" s="57"/>
      <c r="B552" s="57"/>
      <c r="C552" s="57"/>
      <c r="D552" s="57"/>
      <c r="E552" s="58"/>
      <c r="F552" s="58"/>
      <c r="G552" s="58"/>
      <c r="H552" s="58"/>
      <c r="I552" s="58"/>
      <c r="J552" s="58"/>
      <c r="K552" s="58"/>
      <c r="L552" s="58"/>
      <c r="M552" s="57"/>
      <c r="Q552" s="1" t="s">
        <v>1067</v>
      </c>
    </row>
    <row r="553" spans="1:17" ht="27.95" customHeight="1">
      <c r="A553" s="57"/>
      <c r="B553" s="57"/>
      <c r="C553" s="57"/>
      <c r="D553" s="57"/>
      <c r="E553" s="58"/>
      <c r="F553" s="58"/>
      <c r="G553" s="58"/>
      <c r="H553" s="58"/>
      <c r="I553" s="58"/>
      <c r="J553" s="58"/>
      <c r="K553" s="58"/>
      <c r="L553" s="58"/>
      <c r="M553" s="57"/>
      <c r="Q553" s="1" t="s">
        <v>1067</v>
      </c>
    </row>
    <row r="554" spans="1:17" ht="27.95" customHeight="1">
      <c r="A554" s="57"/>
      <c r="B554" s="57"/>
      <c r="C554" s="57"/>
      <c r="D554" s="57"/>
      <c r="E554" s="58"/>
      <c r="F554" s="58"/>
      <c r="G554" s="58"/>
      <c r="H554" s="58"/>
      <c r="I554" s="58"/>
      <c r="J554" s="58"/>
      <c r="K554" s="58"/>
      <c r="L554" s="58"/>
      <c r="M554" s="57"/>
      <c r="Q554" s="1" t="s">
        <v>1067</v>
      </c>
    </row>
    <row r="555" spans="1:17" ht="27.95" customHeight="1">
      <c r="A555" s="57"/>
      <c r="B555" s="57"/>
      <c r="C555" s="57"/>
      <c r="D555" s="57"/>
      <c r="E555" s="58"/>
      <c r="F555" s="58"/>
      <c r="G555" s="58"/>
      <c r="H555" s="58"/>
      <c r="I555" s="58"/>
      <c r="J555" s="58"/>
      <c r="K555" s="58"/>
      <c r="L555" s="58"/>
      <c r="M555" s="57"/>
      <c r="Q555" s="1" t="s">
        <v>1067</v>
      </c>
    </row>
    <row r="556" spans="1:17" ht="27.95" customHeight="1">
      <c r="A556" s="57"/>
      <c r="B556" s="57"/>
      <c r="C556" s="57"/>
      <c r="D556" s="57"/>
      <c r="E556" s="58"/>
      <c r="F556" s="58"/>
      <c r="G556" s="58"/>
      <c r="H556" s="58"/>
      <c r="I556" s="58"/>
      <c r="J556" s="58"/>
      <c r="K556" s="58"/>
      <c r="L556" s="58"/>
      <c r="M556" s="57"/>
      <c r="Q556" s="1" t="s">
        <v>1067</v>
      </c>
    </row>
    <row r="557" spans="1:17" ht="27.95" customHeight="1">
      <c r="A557" s="57"/>
      <c r="B557" s="57"/>
      <c r="C557" s="57"/>
      <c r="D557" s="57"/>
      <c r="E557" s="58"/>
      <c r="F557" s="58"/>
      <c r="G557" s="58"/>
      <c r="H557" s="58"/>
      <c r="I557" s="58"/>
      <c r="J557" s="58"/>
      <c r="K557" s="58"/>
      <c r="L557" s="58"/>
      <c r="M557" s="57"/>
      <c r="Q557" s="1" t="s">
        <v>1067</v>
      </c>
    </row>
    <row r="558" spans="1:17" ht="27.95" customHeight="1">
      <c r="A558" s="57"/>
      <c r="B558" s="57"/>
      <c r="C558" s="57"/>
      <c r="D558" s="57"/>
      <c r="E558" s="58"/>
      <c r="F558" s="58"/>
      <c r="G558" s="58"/>
      <c r="H558" s="58"/>
      <c r="I558" s="58"/>
      <c r="J558" s="58"/>
      <c r="K558" s="58"/>
      <c r="L558" s="58"/>
      <c r="M558" s="57"/>
      <c r="Q558" s="1" t="s">
        <v>1067</v>
      </c>
    </row>
    <row r="559" spans="1:17" ht="27.95" customHeight="1">
      <c r="A559" s="57"/>
      <c r="B559" s="57"/>
      <c r="C559" s="57"/>
      <c r="D559" s="57"/>
      <c r="E559" s="58"/>
      <c r="F559" s="58"/>
      <c r="G559" s="58"/>
      <c r="H559" s="58"/>
      <c r="I559" s="58"/>
      <c r="J559" s="58"/>
      <c r="K559" s="58"/>
      <c r="L559" s="58"/>
      <c r="M559" s="57"/>
      <c r="Q559" s="1" t="s">
        <v>1067</v>
      </c>
    </row>
    <row r="560" spans="1:17" ht="27.95" customHeight="1">
      <c r="A560" s="57"/>
      <c r="B560" s="57"/>
      <c r="C560" s="57"/>
      <c r="D560" s="57"/>
      <c r="E560" s="58"/>
      <c r="F560" s="58"/>
      <c r="G560" s="58"/>
      <c r="H560" s="58"/>
      <c r="I560" s="58"/>
      <c r="J560" s="58"/>
      <c r="K560" s="58"/>
      <c r="L560" s="58"/>
      <c r="M560" s="57"/>
      <c r="Q560" s="1" t="s">
        <v>1067</v>
      </c>
    </row>
    <row r="561" spans="1:48" ht="27.95" customHeight="1">
      <c r="A561" s="52" t="s">
        <v>449</v>
      </c>
      <c r="B561" s="53"/>
      <c r="C561" s="53"/>
      <c r="D561" s="53"/>
      <c r="E561" s="54"/>
      <c r="F561" s="54"/>
      <c r="G561" s="54"/>
      <c r="H561" s="54"/>
      <c r="I561" s="54"/>
      <c r="J561" s="54"/>
      <c r="K561" s="54"/>
      <c r="L561" s="54"/>
      <c r="M561" s="53"/>
      <c r="N561" t="s">
        <v>524</v>
      </c>
    </row>
    <row r="562" spans="1:48" ht="27.95" hidden="1" customHeight="1">
      <c r="A562" s="66" t="s">
        <v>1071</v>
      </c>
      <c r="B562" s="67" t="s">
        <v>117</v>
      </c>
      <c r="C562" s="68"/>
      <c r="D562" s="68"/>
      <c r="E562" s="69"/>
      <c r="F562" s="69"/>
      <c r="G562" s="69"/>
      <c r="H562" s="69"/>
      <c r="I562" s="69"/>
      <c r="J562" s="69"/>
      <c r="K562" s="69"/>
      <c r="L562" s="69"/>
      <c r="M562" s="68"/>
      <c r="N562" s="70"/>
      <c r="O562" s="70"/>
      <c r="P562" s="70"/>
      <c r="Q562" s="71" t="s">
        <v>1072</v>
      </c>
      <c r="R562" s="70"/>
      <c r="S562" s="70"/>
      <c r="T562" s="70"/>
      <c r="U562" s="70"/>
      <c r="V562" s="70"/>
      <c r="W562" s="70"/>
      <c r="X562" s="70"/>
      <c r="Y562" s="70"/>
      <c r="Z562" s="70"/>
      <c r="AA562" s="70"/>
      <c r="AB562" s="70"/>
      <c r="AC562" s="70"/>
      <c r="AD562" s="70"/>
      <c r="AE562" s="70"/>
      <c r="AF562" s="70"/>
      <c r="AG562" s="70"/>
      <c r="AH562" s="70"/>
      <c r="AI562" s="70"/>
      <c r="AJ562" s="70"/>
      <c r="AK562" s="70"/>
      <c r="AL562" s="70"/>
      <c r="AM562" s="70"/>
      <c r="AN562" s="70"/>
      <c r="AO562" s="70"/>
      <c r="AP562" s="70"/>
      <c r="AQ562" s="70"/>
      <c r="AR562" s="70"/>
      <c r="AS562" s="70"/>
      <c r="AT562" s="70"/>
      <c r="AU562" s="70"/>
      <c r="AV562" s="70"/>
    </row>
    <row r="563" spans="1:48" ht="27.95" hidden="1" customHeight="1">
      <c r="A563" s="55" t="s">
        <v>1054</v>
      </c>
      <c r="B563" s="56" t="s">
        <v>1055</v>
      </c>
      <c r="C563" s="56" t="s">
        <v>8</v>
      </c>
      <c r="D563" s="57"/>
      <c r="E563" s="58"/>
      <c r="F563" s="58"/>
      <c r="G563" s="58"/>
      <c r="H563" s="58"/>
      <c r="I563" s="58"/>
      <c r="J563" s="58"/>
      <c r="K563" s="58"/>
      <c r="L563" s="58"/>
      <c r="M563" s="56"/>
      <c r="N563" s="1" t="s">
        <v>1056</v>
      </c>
      <c r="O563" s="1" t="s">
        <v>117</v>
      </c>
      <c r="P563" s="1" t="s">
        <v>117</v>
      </c>
      <c r="Q563" s="1" t="s">
        <v>1072</v>
      </c>
      <c r="R563" s="1" t="s">
        <v>373</v>
      </c>
      <c r="S563" s="1" t="s">
        <v>373</v>
      </c>
      <c r="T563" s="1" t="s">
        <v>485</v>
      </c>
      <c r="AR563" s="1" t="s">
        <v>117</v>
      </c>
      <c r="AS563" s="1" t="s">
        <v>117</v>
      </c>
      <c r="AU563" s="1" t="s">
        <v>1073</v>
      </c>
      <c r="AV563">
        <v>244</v>
      </c>
    </row>
    <row r="564" spans="1:48" ht="27.95" hidden="1" customHeight="1">
      <c r="A564" s="55" t="s">
        <v>1058</v>
      </c>
      <c r="B564" s="56" t="s">
        <v>1059</v>
      </c>
      <c r="C564" s="56" t="s">
        <v>8</v>
      </c>
      <c r="D564" s="57"/>
      <c r="E564" s="58"/>
      <c r="F564" s="58"/>
      <c r="G564" s="58"/>
      <c r="H564" s="58"/>
      <c r="I564" s="58"/>
      <c r="J564" s="58"/>
      <c r="K564" s="58"/>
      <c r="L564" s="58"/>
      <c r="M564" s="56"/>
      <c r="N564" s="1" t="s">
        <v>1060</v>
      </c>
      <c r="O564" s="1" t="s">
        <v>117</v>
      </c>
      <c r="P564" s="1" t="s">
        <v>117</v>
      </c>
      <c r="Q564" s="1" t="s">
        <v>1072</v>
      </c>
      <c r="R564" s="1" t="s">
        <v>485</v>
      </c>
      <c r="S564" s="1" t="s">
        <v>373</v>
      </c>
      <c r="T564" s="1" t="s">
        <v>373</v>
      </c>
      <c r="X564">
        <v>1</v>
      </c>
      <c r="AR564" s="1" t="s">
        <v>117</v>
      </c>
      <c r="AS564" s="1" t="s">
        <v>117</v>
      </c>
      <c r="AU564" s="1" t="s">
        <v>1074</v>
      </c>
      <c r="AV564">
        <v>245</v>
      </c>
    </row>
    <row r="565" spans="1:48" ht="27.95" hidden="1" customHeight="1">
      <c r="A565" s="55" t="s">
        <v>1062</v>
      </c>
      <c r="B565" s="56" t="s">
        <v>1063</v>
      </c>
      <c r="C565" s="56" t="s">
        <v>11</v>
      </c>
      <c r="D565" s="57"/>
      <c r="E565" s="58"/>
      <c r="F565" s="58"/>
      <c r="G565" s="58"/>
      <c r="H565" s="58"/>
      <c r="I565" s="58"/>
      <c r="J565" s="58"/>
      <c r="K565" s="58"/>
      <c r="L565" s="58"/>
      <c r="M565" s="56"/>
      <c r="N565" s="1" t="s">
        <v>1064</v>
      </c>
      <c r="O565" s="1" t="s">
        <v>117</v>
      </c>
      <c r="P565" s="1" t="s">
        <v>117</v>
      </c>
      <c r="Q565" s="1" t="s">
        <v>1072</v>
      </c>
      <c r="R565" s="1" t="s">
        <v>485</v>
      </c>
      <c r="S565" s="1" t="s">
        <v>373</v>
      </c>
      <c r="T565" s="1" t="s">
        <v>373</v>
      </c>
      <c r="X565">
        <v>1</v>
      </c>
      <c r="AR565" s="1" t="s">
        <v>117</v>
      </c>
      <c r="AS565" s="1" t="s">
        <v>117</v>
      </c>
      <c r="AU565" s="1" t="s">
        <v>1075</v>
      </c>
      <c r="AV565">
        <v>246</v>
      </c>
    </row>
    <row r="566" spans="1:48" ht="27.95" hidden="1" customHeight="1">
      <c r="A566" s="57"/>
      <c r="B566" s="57"/>
      <c r="C566" s="57"/>
      <c r="D566" s="57"/>
      <c r="E566" s="58"/>
      <c r="F566" s="58"/>
      <c r="G566" s="58"/>
      <c r="H566" s="58"/>
      <c r="I566" s="58"/>
      <c r="J566" s="58"/>
      <c r="K566" s="58"/>
      <c r="L566" s="58"/>
      <c r="M566" s="57"/>
      <c r="Q566" s="1" t="s">
        <v>1072</v>
      </c>
    </row>
    <row r="567" spans="1:48" ht="27.95" hidden="1" customHeight="1">
      <c r="A567" s="57"/>
      <c r="B567" s="57"/>
      <c r="C567" s="57"/>
      <c r="D567" s="57"/>
      <c r="E567" s="58"/>
      <c r="F567" s="58"/>
      <c r="G567" s="58"/>
      <c r="H567" s="58"/>
      <c r="I567" s="58"/>
      <c r="J567" s="58"/>
      <c r="K567" s="58"/>
      <c r="L567" s="58"/>
      <c r="M567" s="57"/>
      <c r="Q567" s="1" t="s">
        <v>1072</v>
      </c>
    </row>
    <row r="568" spans="1:48" ht="27.95" hidden="1" customHeight="1">
      <c r="A568" s="57"/>
      <c r="B568" s="57"/>
      <c r="C568" s="57"/>
      <c r="D568" s="57"/>
      <c r="E568" s="58"/>
      <c r="F568" s="58"/>
      <c r="G568" s="58"/>
      <c r="H568" s="58"/>
      <c r="I568" s="58"/>
      <c r="J568" s="58"/>
      <c r="K568" s="58"/>
      <c r="L568" s="58"/>
      <c r="M568" s="57"/>
      <c r="Q568" s="1" t="s">
        <v>1072</v>
      </c>
    </row>
    <row r="569" spans="1:48" ht="27.95" hidden="1" customHeight="1">
      <c r="A569" s="57"/>
      <c r="B569" s="57"/>
      <c r="C569" s="57"/>
      <c r="D569" s="57"/>
      <c r="E569" s="58"/>
      <c r="F569" s="58"/>
      <c r="G569" s="58"/>
      <c r="H569" s="58"/>
      <c r="I569" s="58"/>
      <c r="J569" s="58"/>
      <c r="K569" s="58"/>
      <c r="L569" s="58"/>
      <c r="M569" s="57"/>
      <c r="Q569" s="1" t="s">
        <v>1072</v>
      </c>
    </row>
    <row r="570" spans="1:48" ht="27.95" hidden="1" customHeight="1">
      <c r="A570" s="57"/>
      <c r="B570" s="57"/>
      <c r="C570" s="57"/>
      <c r="D570" s="57"/>
      <c r="E570" s="58"/>
      <c r="F570" s="58"/>
      <c r="G570" s="58"/>
      <c r="H570" s="58"/>
      <c r="I570" s="58"/>
      <c r="J570" s="58"/>
      <c r="K570" s="58"/>
      <c r="L570" s="58"/>
      <c r="M570" s="57"/>
      <c r="Q570" s="1" t="s">
        <v>1072</v>
      </c>
    </row>
    <row r="571" spans="1:48" ht="27.95" hidden="1" customHeight="1">
      <c r="A571" s="57"/>
      <c r="B571" s="57"/>
      <c r="C571" s="57"/>
      <c r="D571" s="57"/>
      <c r="E571" s="58"/>
      <c r="F571" s="58"/>
      <c r="G571" s="58"/>
      <c r="H571" s="58"/>
      <c r="I571" s="58"/>
      <c r="J571" s="58"/>
      <c r="K571" s="58"/>
      <c r="L571" s="58"/>
      <c r="M571" s="57"/>
      <c r="Q571" s="1" t="s">
        <v>1072</v>
      </c>
    </row>
    <row r="572" spans="1:48" ht="27.95" hidden="1" customHeight="1">
      <c r="A572" s="57"/>
      <c r="B572" s="57"/>
      <c r="C572" s="57"/>
      <c r="D572" s="57"/>
      <c r="E572" s="58"/>
      <c r="F572" s="58"/>
      <c r="G572" s="58"/>
      <c r="H572" s="58"/>
      <c r="I572" s="58"/>
      <c r="J572" s="58"/>
      <c r="K572" s="58"/>
      <c r="L572" s="58"/>
      <c r="M572" s="57"/>
      <c r="Q572" s="1" t="s">
        <v>1072</v>
      </c>
    </row>
    <row r="573" spans="1:48" ht="27.95" hidden="1" customHeight="1">
      <c r="A573" s="57"/>
      <c r="B573" s="57"/>
      <c r="C573" s="57"/>
      <c r="D573" s="57"/>
      <c r="E573" s="58"/>
      <c r="F573" s="58"/>
      <c r="G573" s="58"/>
      <c r="H573" s="58"/>
      <c r="I573" s="58"/>
      <c r="J573" s="58"/>
      <c r="K573" s="58"/>
      <c r="L573" s="58"/>
      <c r="M573" s="57"/>
      <c r="Q573" s="1" t="s">
        <v>1072</v>
      </c>
    </row>
    <row r="574" spans="1:48" ht="27.95" hidden="1" customHeight="1">
      <c r="A574" s="57"/>
      <c r="B574" s="57"/>
      <c r="C574" s="57"/>
      <c r="D574" s="57"/>
      <c r="E574" s="58"/>
      <c r="F574" s="58"/>
      <c r="G574" s="58"/>
      <c r="H574" s="58"/>
      <c r="I574" s="58"/>
      <c r="J574" s="58"/>
      <c r="K574" s="58"/>
      <c r="L574" s="58"/>
      <c r="M574" s="57"/>
      <c r="Q574" s="1" t="s">
        <v>1072</v>
      </c>
    </row>
    <row r="575" spans="1:48" ht="27.95" hidden="1" customHeight="1">
      <c r="A575" s="57"/>
      <c r="B575" s="57"/>
      <c r="C575" s="57"/>
      <c r="D575" s="57"/>
      <c r="E575" s="58"/>
      <c r="F575" s="58"/>
      <c r="G575" s="58"/>
      <c r="H575" s="58"/>
      <c r="I575" s="58"/>
      <c r="J575" s="58"/>
      <c r="K575" s="58"/>
      <c r="L575" s="58"/>
      <c r="M575" s="57"/>
      <c r="Q575" s="1" t="s">
        <v>1072</v>
      </c>
    </row>
    <row r="576" spans="1:48" ht="27.95" hidden="1" customHeight="1">
      <c r="A576" s="57"/>
      <c r="B576" s="57"/>
      <c r="C576" s="57"/>
      <c r="D576" s="57"/>
      <c r="E576" s="58"/>
      <c r="F576" s="58"/>
      <c r="G576" s="58"/>
      <c r="H576" s="58"/>
      <c r="I576" s="58"/>
      <c r="J576" s="58"/>
      <c r="K576" s="58"/>
      <c r="L576" s="58"/>
      <c r="M576" s="57"/>
      <c r="Q576" s="1" t="s">
        <v>1072</v>
      </c>
    </row>
    <row r="577" spans="1:48" ht="27.95" hidden="1" customHeight="1">
      <c r="A577" s="57"/>
      <c r="B577" s="57"/>
      <c r="C577" s="57"/>
      <c r="D577" s="57"/>
      <c r="E577" s="58"/>
      <c r="F577" s="58"/>
      <c r="G577" s="58"/>
      <c r="H577" s="58"/>
      <c r="I577" s="58"/>
      <c r="J577" s="58"/>
      <c r="K577" s="58"/>
      <c r="L577" s="58"/>
      <c r="M577" s="57"/>
      <c r="Q577" s="1" t="s">
        <v>1072</v>
      </c>
    </row>
    <row r="578" spans="1:48" ht="27.95" hidden="1" customHeight="1">
      <c r="A578" s="57"/>
      <c r="B578" s="57"/>
      <c r="C578" s="57"/>
      <c r="D578" s="57"/>
      <c r="E578" s="58"/>
      <c r="F578" s="58"/>
      <c r="G578" s="58"/>
      <c r="H578" s="58"/>
      <c r="I578" s="58"/>
      <c r="J578" s="58"/>
      <c r="K578" s="58"/>
      <c r="L578" s="58"/>
      <c r="M578" s="57"/>
      <c r="Q578" s="1" t="s">
        <v>1072</v>
      </c>
    </row>
    <row r="579" spans="1:48" ht="27.95" hidden="1" customHeight="1">
      <c r="A579" s="57"/>
      <c r="B579" s="57"/>
      <c r="C579" s="57"/>
      <c r="D579" s="57"/>
      <c r="E579" s="58"/>
      <c r="F579" s="58"/>
      <c r="G579" s="58"/>
      <c r="H579" s="58"/>
      <c r="I579" s="58"/>
      <c r="J579" s="58"/>
      <c r="K579" s="58"/>
      <c r="L579" s="58"/>
      <c r="M579" s="57"/>
      <c r="Q579" s="1" t="s">
        <v>1072</v>
      </c>
    </row>
    <row r="580" spans="1:48" ht="27.95" hidden="1" customHeight="1">
      <c r="A580" s="57"/>
      <c r="B580" s="57"/>
      <c r="C580" s="57"/>
      <c r="D580" s="57"/>
      <c r="E580" s="58"/>
      <c r="F580" s="58"/>
      <c r="G580" s="58"/>
      <c r="H580" s="58"/>
      <c r="I580" s="58"/>
      <c r="J580" s="58"/>
      <c r="K580" s="58"/>
      <c r="L580" s="58"/>
      <c r="M580" s="57"/>
      <c r="Q580" s="1" t="s">
        <v>1072</v>
      </c>
    </row>
    <row r="581" spans="1:48" ht="27.95" hidden="1" customHeight="1">
      <c r="A581" s="57"/>
      <c r="B581" s="57"/>
      <c r="C581" s="57"/>
      <c r="D581" s="57"/>
      <c r="E581" s="58"/>
      <c r="F581" s="58"/>
      <c r="G581" s="58"/>
      <c r="H581" s="58"/>
      <c r="I581" s="58"/>
      <c r="J581" s="58"/>
      <c r="K581" s="58"/>
      <c r="L581" s="58"/>
      <c r="M581" s="57"/>
      <c r="Q581" s="1" t="s">
        <v>1072</v>
      </c>
    </row>
    <row r="582" spans="1:48" ht="27.95" hidden="1" customHeight="1">
      <c r="A582" s="57"/>
      <c r="B582" s="57"/>
      <c r="C582" s="57"/>
      <c r="D582" s="57"/>
      <c r="E582" s="58"/>
      <c r="F582" s="58"/>
      <c r="G582" s="58"/>
      <c r="H582" s="58"/>
      <c r="I582" s="58"/>
      <c r="J582" s="58"/>
      <c r="K582" s="58"/>
      <c r="L582" s="58"/>
      <c r="M582" s="57"/>
      <c r="Q582" s="1" t="s">
        <v>1072</v>
      </c>
    </row>
    <row r="583" spans="1:48" ht="27.95" hidden="1" customHeight="1">
      <c r="A583" s="57"/>
      <c r="B583" s="57"/>
      <c r="C583" s="57"/>
      <c r="D583" s="57"/>
      <c r="E583" s="58"/>
      <c r="F583" s="58"/>
      <c r="G583" s="58"/>
      <c r="H583" s="58"/>
      <c r="I583" s="58"/>
      <c r="J583" s="58"/>
      <c r="K583" s="58"/>
      <c r="L583" s="58"/>
      <c r="M583" s="57"/>
      <c r="Q583" s="1" t="s">
        <v>1072</v>
      </c>
    </row>
    <row r="584" spans="1:48" ht="27.95" hidden="1" customHeight="1">
      <c r="A584" s="57"/>
      <c r="B584" s="57"/>
      <c r="C584" s="57"/>
      <c r="D584" s="57"/>
      <c r="E584" s="58"/>
      <c r="F584" s="58"/>
      <c r="G584" s="58"/>
      <c r="H584" s="58"/>
      <c r="I584" s="58"/>
      <c r="J584" s="58"/>
      <c r="K584" s="58"/>
      <c r="L584" s="58"/>
      <c r="M584" s="57"/>
      <c r="Q584" s="1" t="s">
        <v>1072</v>
      </c>
    </row>
    <row r="585" spans="1:48" ht="27.95" hidden="1" customHeight="1">
      <c r="A585" s="57"/>
      <c r="B585" s="57"/>
      <c r="C585" s="57"/>
      <c r="D585" s="57"/>
      <c r="E585" s="58"/>
      <c r="F585" s="58"/>
      <c r="G585" s="58"/>
      <c r="H585" s="58"/>
      <c r="I585" s="58"/>
      <c r="J585" s="58"/>
      <c r="K585" s="58"/>
      <c r="L585" s="58"/>
      <c r="M585" s="57"/>
      <c r="Q585" s="1" t="s">
        <v>1072</v>
      </c>
    </row>
    <row r="586" spans="1:48" ht="27.95" hidden="1" customHeight="1">
      <c r="A586" s="52" t="s">
        <v>449</v>
      </c>
      <c r="B586" s="53"/>
      <c r="C586" s="53"/>
      <c r="D586" s="53"/>
      <c r="E586" s="54"/>
      <c r="F586" s="54"/>
      <c r="G586" s="54"/>
      <c r="H586" s="54"/>
      <c r="I586" s="54"/>
      <c r="J586" s="54"/>
      <c r="K586" s="54"/>
      <c r="L586" s="54"/>
      <c r="M586" s="53"/>
      <c r="N586" t="s">
        <v>524</v>
      </c>
    </row>
    <row r="587" spans="1:48" ht="27.95" customHeight="1">
      <c r="A587" s="78" t="s">
        <v>1076</v>
      </c>
      <c r="B587" s="67" t="s">
        <v>117</v>
      </c>
      <c r="C587" s="68"/>
      <c r="D587" s="68"/>
      <c r="E587" s="69"/>
      <c r="F587" s="69"/>
      <c r="G587" s="69"/>
      <c r="H587" s="69"/>
      <c r="I587" s="69"/>
      <c r="J587" s="69"/>
      <c r="K587" s="69"/>
      <c r="L587" s="69"/>
      <c r="M587" s="68"/>
      <c r="N587" s="70"/>
      <c r="O587" s="70"/>
      <c r="P587" s="70"/>
      <c r="Q587" s="71" t="s">
        <v>1077</v>
      </c>
      <c r="R587" s="70"/>
      <c r="S587" s="70"/>
      <c r="T587" s="70"/>
      <c r="U587" s="70"/>
      <c r="V587" s="70"/>
      <c r="W587" s="70"/>
      <c r="X587" s="70"/>
      <c r="Y587" s="70"/>
      <c r="Z587" s="70"/>
      <c r="AA587" s="70"/>
      <c r="AB587" s="70"/>
      <c r="AC587" s="70"/>
      <c r="AD587" s="70"/>
      <c r="AE587" s="70"/>
      <c r="AF587" s="70"/>
      <c r="AG587" s="70"/>
      <c r="AH587" s="70"/>
      <c r="AI587" s="70"/>
      <c r="AJ587" s="70"/>
      <c r="AK587" s="70"/>
      <c r="AL587" s="70"/>
      <c r="AM587" s="70"/>
      <c r="AN587" s="70"/>
      <c r="AO587" s="70"/>
      <c r="AP587" s="70"/>
      <c r="AQ587" s="70"/>
      <c r="AR587" s="70"/>
      <c r="AS587" s="70"/>
      <c r="AT587" s="70"/>
      <c r="AU587" s="70"/>
      <c r="AV587" s="70"/>
    </row>
    <row r="588" spans="1:48" ht="27.95" customHeight="1">
      <c r="A588" s="81" t="s">
        <v>525</v>
      </c>
      <c r="B588" s="81" t="s">
        <v>601</v>
      </c>
      <c r="C588" s="81" t="s">
        <v>11</v>
      </c>
      <c r="D588" s="76">
        <v>28</v>
      </c>
      <c r="E588" s="77"/>
      <c r="F588" s="77"/>
      <c r="G588" s="58"/>
      <c r="H588" s="58"/>
      <c r="I588" s="58"/>
      <c r="J588" s="58"/>
      <c r="K588" s="58"/>
      <c r="L588" s="58"/>
      <c r="M588" s="56"/>
      <c r="N588" s="1" t="s">
        <v>1078</v>
      </c>
      <c r="O588" s="1" t="s">
        <v>117</v>
      </c>
      <c r="P588" s="1" t="s">
        <v>117</v>
      </c>
      <c r="Q588" s="1" t="s">
        <v>1077</v>
      </c>
      <c r="R588" s="1" t="s">
        <v>485</v>
      </c>
      <c r="S588" s="1" t="s">
        <v>373</v>
      </c>
      <c r="T588" s="1" t="s">
        <v>373</v>
      </c>
      <c r="X588">
        <v>1</v>
      </c>
      <c r="AR588" s="1" t="s">
        <v>117</v>
      </c>
      <c r="AS588" s="1" t="s">
        <v>117</v>
      </c>
      <c r="AU588" s="1" t="s">
        <v>1079</v>
      </c>
      <c r="AV588">
        <v>493</v>
      </c>
    </row>
    <row r="589" spans="1:48" ht="27.95" customHeight="1">
      <c r="A589" s="81" t="s">
        <v>525</v>
      </c>
      <c r="B589" s="81" t="s">
        <v>529</v>
      </c>
      <c r="C589" s="81" t="s">
        <v>11</v>
      </c>
      <c r="D589" s="76">
        <v>11</v>
      </c>
      <c r="E589" s="77"/>
      <c r="F589" s="77"/>
      <c r="G589" s="58"/>
      <c r="H589" s="58"/>
      <c r="I589" s="58"/>
      <c r="J589" s="58"/>
      <c r="K589" s="58"/>
      <c r="L589" s="58"/>
      <c r="M589" s="56"/>
      <c r="N589" s="1" t="s">
        <v>1080</v>
      </c>
      <c r="O589" s="1" t="s">
        <v>117</v>
      </c>
      <c r="P589" s="1" t="s">
        <v>117</v>
      </c>
      <c r="Q589" s="1" t="s">
        <v>1077</v>
      </c>
      <c r="R589" s="1" t="s">
        <v>485</v>
      </c>
      <c r="S589" s="1" t="s">
        <v>373</v>
      </c>
      <c r="T589" s="1" t="s">
        <v>373</v>
      </c>
      <c r="X589">
        <v>1</v>
      </c>
      <c r="AR589" s="1" t="s">
        <v>117</v>
      </c>
      <c r="AS589" s="1" t="s">
        <v>117</v>
      </c>
      <c r="AU589" s="1" t="s">
        <v>1081</v>
      </c>
      <c r="AV589">
        <v>494</v>
      </c>
    </row>
    <row r="590" spans="1:48" ht="27.95" customHeight="1">
      <c r="A590" s="81" t="s">
        <v>525</v>
      </c>
      <c r="B590" s="81" t="s">
        <v>609</v>
      </c>
      <c r="C590" s="81" t="s">
        <v>11</v>
      </c>
      <c r="D590" s="76">
        <v>1</v>
      </c>
      <c r="E590" s="77"/>
      <c r="F590" s="77"/>
      <c r="G590" s="58"/>
      <c r="H590" s="58"/>
      <c r="I590" s="58"/>
      <c r="J590" s="58"/>
      <c r="K590" s="58"/>
      <c r="L590" s="58"/>
      <c r="M590" s="56"/>
      <c r="N590" s="1" t="s">
        <v>1082</v>
      </c>
      <c r="O590" s="1" t="s">
        <v>117</v>
      </c>
      <c r="P590" s="1" t="s">
        <v>117</v>
      </c>
      <c r="Q590" s="1" t="s">
        <v>1077</v>
      </c>
      <c r="R590" s="1" t="s">
        <v>485</v>
      </c>
      <c r="S590" s="1" t="s">
        <v>373</v>
      </c>
      <c r="T590" s="1" t="s">
        <v>373</v>
      </c>
      <c r="X590">
        <v>1</v>
      </c>
      <c r="AR590" s="1" t="s">
        <v>117</v>
      </c>
      <c r="AS590" s="1" t="s">
        <v>117</v>
      </c>
      <c r="AU590" s="1" t="s">
        <v>1083</v>
      </c>
      <c r="AV590">
        <v>495</v>
      </c>
    </row>
    <row r="591" spans="1:48" ht="27.95" customHeight="1">
      <c r="A591" s="81" t="s">
        <v>1084</v>
      </c>
      <c r="B591" s="81" t="s">
        <v>1085</v>
      </c>
      <c r="C591" s="81" t="s">
        <v>11</v>
      </c>
      <c r="D591" s="76">
        <v>6</v>
      </c>
      <c r="E591" s="77"/>
      <c r="F591" s="77"/>
      <c r="G591" s="58"/>
      <c r="H591" s="58"/>
      <c r="I591" s="58"/>
      <c r="J591" s="58"/>
      <c r="K591" s="58"/>
      <c r="L591" s="58"/>
      <c r="M591" s="56"/>
      <c r="N591" s="1" t="s">
        <v>1086</v>
      </c>
      <c r="O591" s="1" t="s">
        <v>117</v>
      </c>
      <c r="P591" s="1" t="s">
        <v>117</v>
      </c>
      <c r="Q591" s="1" t="s">
        <v>1077</v>
      </c>
      <c r="R591" s="1" t="s">
        <v>485</v>
      </c>
      <c r="S591" s="1" t="s">
        <v>373</v>
      </c>
      <c r="T591" s="1" t="s">
        <v>373</v>
      </c>
      <c r="X591">
        <v>1</v>
      </c>
      <c r="AR591" s="1" t="s">
        <v>117</v>
      </c>
      <c r="AS591" s="1" t="s">
        <v>117</v>
      </c>
      <c r="AU591" s="1" t="s">
        <v>1087</v>
      </c>
      <c r="AV591">
        <v>496</v>
      </c>
    </row>
    <row r="592" spans="1:48" ht="27.95" customHeight="1">
      <c r="A592" s="81" t="s">
        <v>1088</v>
      </c>
      <c r="B592" s="81" t="s">
        <v>1089</v>
      </c>
      <c r="C592" s="81" t="s">
        <v>11</v>
      </c>
      <c r="D592" s="76">
        <v>15</v>
      </c>
      <c r="E592" s="77"/>
      <c r="F592" s="77"/>
      <c r="G592" s="58"/>
      <c r="H592" s="58"/>
      <c r="I592" s="58"/>
      <c r="J592" s="58"/>
      <c r="K592" s="58"/>
      <c r="L592" s="58"/>
      <c r="M592" s="56"/>
      <c r="N592" s="1" t="s">
        <v>1090</v>
      </c>
      <c r="O592" s="1" t="s">
        <v>117</v>
      </c>
      <c r="P592" s="1" t="s">
        <v>117</v>
      </c>
      <c r="Q592" s="1" t="s">
        <v>1077</v>
      </c>
      <c r="R592" s="1" t="s">
        <v>485</v>
      </c>
      <c r="S592" s="1" t="s">
        <v>373</v>
      </c>
      <c r="T592" s="1" t="s">
        <v>373</v>
      </c>
      <c r="X592">
        <v>1</v>
      </c>
      <c r="AR592" s="1" t="s">
        <v>117</v>
      </c>
      <c r="AS592" s="1" t="s">
        <v>117</v>
      </c>
      <c r="AU592" s="1" t="s">
        <v>1091</v>
      </c>
      <c r="AV592">
        <v>497</v>
      </c>
    </row>
    <row r="593" spans="1:48" ht="27.95" customHeight="1">
      <c r="A593" s="81" t="s">
        <v>1088</v>
      </c>
      <c r="B593" s="81" t="s">
        <v>1092</v>
      </c>
      <c r="C593" s="81" t="s">
        <v>11</v>
      </c>
      <c r="D593" s="76">
        <v>7</v>
      </c>
      <c r="E593" s="77"/>
      <c r="F593" s="77"/>
      <c r="G593" s="58"/>
      <c r="H593" s="58"/>
      <c r="I593" s="58"/>
      <c r="J593" s="58"/>
      <c r="K593" s="58"/>
      <c r="L593" s="58"/>
      <c r="M593" s="56"/>
      <c r="N593" s="1" t="s">
        <v>1093</v>
      </c>
      <c r="O593" s="1" t="s">
        <v>117</v>
      </c>
      <c r="P593" s="1" t="s">
        <v>117</v>
      </c>
      <c r="Q593" s="1" t="s">
        <v>1077</v>
      </c>
      <c r="R593" s="1" t="s">
        <v>485</v>
      </c>
      <c r="S593" s="1" t="s">
        <v>373</v>
      </c>
      <c r="T593" s="1" t="s">
        <v>373</v>
      </c>
      <c r="X593">
        <v>1</v>
      </c>
      <c r="AR593" s="1" t="s">
        <v>117</v>
      </c>
      <c r="AS593" s="1" t="s">
        <v>117</v>
      </c>
      <c r="AU593" s="1" t="s">
        <v>1094</v>
      </c>
      <c r="AV593">
        <v>498</v>
      </c>
    </row>
    <row r="594" spans="1:48" ht="27.95" customHeight="1">
      <c r="A594" s="81" t="s">
        <v>1088</v>
      </c>
      <c r="B594" s="81" t="s">
        <v>1095</v>
      </c>
      <c r="C594" s="81" t="s">
        <v>11</v>
      </c>
      <c r="D594" s="76">
        <v>1</v>
      </c>
      <c r="E594" s="77"/>
      <c r="F594" s="77"/>
      <c r="G594" s="58"/>
      <c r="H594" s="58"/>
      <c r="I594" s="58"/>
      <c r="J594" s="58"/>
      <c r="K594" s="58"/>
      <c r="L594" s="58"/>
      <c r="M594" s="56"/>
      <c r="N594" s="1" t="s">
        <v>1096</v>
      </c>
      <c r="O594" s="1" t="s">
        <v>117</v>
      </c>
      <c r="P594" s="1" t="s">
        <v>117</v>
      </c>
      <c r="Q594" s="1" t="s">
        <v>1077</v>
      </c>
      <c r="R594" s="1" t="s">
        <v>485</v>
      </c>
      <c r="S594" s="1" t="s">
        <v>373</v>
      </c>
      <c r="T594" s="1" t="s">
        <v>373</v>
      </c>
      <c r="X594">
        <v>1</v>
      </c>
      <c r="AR594" s="1" t="s">
        <v>117</v>
      </c>
      <c r="AS594" s="1" t="s">
        <v>117</v>
      </c>
      <c r="AU594" s="1" t="s">
        <v>1097</v>
      </c>
      <c r="AV594">
        <v>499</v>
      </c>
    </row>
    <row r="595" spans="1:48" ht="27.95" customHeight="1">
      <c r="A595" s="81" t="s">
        <v>1088</v>
      </c>
      <c r="B595" s="81" t="s">
        <v>1098</v>
      </c>
      <c r="C595" s="81" t="s">
        <v>11</v>
      </c>
      <c r="D595" s="76">
        <v>7</v>
      </c>
      <c r="E595" s="77"/>
      <c r="F595" s="77"/>
      <c r="G595" s="58"/>
      <c r="H595" s="58"/>
      <c r="I595" s="58"/>
      <c r="J595" s="58"/>
      <c r="K595" s="58"/>
      <c r="L595" s="58"/>
      <c r="M595" s="56"/>
      <c r="N595" s="1" t="s">
        <v>1099</v>
      </c>
      <c r="O595" s="1" t="s">
        <v>117</v>
      </c>
      <c r="P595" s="1" t="s">
        <v>117</v>
      </c>
      <c r="Q595" s="1" t="s">
        <v>1077</v>
      </c>
      <c r="R595" s="1" t="s">
        <v>485</v>
      </c>
      <c r="S595" s="1" t="s">
        <v>373</v>
      </c>
      <c r="T595" s="1" t="s">
        <v>373</v>
      </c>
      <c r="X595">
        <v>1</v>
      </c>
      <c r="AR595" s="1" t="s">
        <v>117</v>
      </c>
      <c r="AS595" s="1" t="s">
        <v>117</v>
      </c>
      <c r="AU595" s="1" t="s">
        <v>1100</v>
      </c>
      <c r="AV595">
        <v>500</v>
      </c>
    </row>
    <row r="596" spans="1:48" ht="27.95" customHeight="1">
      <c r="A596" s="81" t="s">
        <v>1088</v>
      </c>
      <c r="B596" s="81" t="s">
        <v>1101</v>
      </c>
      <c r="C596" s="81" t="s">
        <v>11</v>
      </c>
      <c r="D596" s="76">
        <v>4</v>
      </c>
      <c r="E596" s="77"/>
      <c r="F596" s="77"/>
      <c r="G596" s="58"/>
      <c r="H596" s="58"/>
      <c r="I596" s="58"/>
      <c r="J596" s="58"/>
      <c r="K596" s="58"/>
      <c r="L596" s="58"/>
      <c r="M596" s="56"/>
      <c r="N596" s="1" t="s">
        <v>1102</v>
      </c>
      <c r="O596" s="1" t="s">
        <v>117</v>
      </c>
      <c r="P596" s="1" t="s">
        <v>117</v>
      </c>
      <c r="Q596" s="1" t="s">
        <v>1077</v>
      </c>
      <c r="R596" s="1" t="s">
        <v>485</v>
      </c>
      <c r="S596" s="1" t="s">
        <v>373</v>
      </c>
      <c r="T596" s="1" t="s">
        <v>373</v>
      </c>
      <c r="X596">
        <v>1</v>
      </c>
      <c r="AR596" s="1" t="s">
        <v>117</v>
      </c>
      <c r="AS596" s="1" t="s">
        <v>117</v>
      </c>
      <c r="AU596" s="1" t="s">
        <v>1103</v>
      </c>
      <c r="AV596">
        <v>501</v>
      </c>
    </row>
    <row r="597" spans="1:48" ht="27.95" customHeight="1">
      <c r="A597" s="81" t="s">
        <v>549</v>
      </c>
      <c r="B597" s="81" t="s">
        <v>1104</v>
      </c>
      <c r="C597" s="81" t="s">
        <v>8</v>
      </c>
      <c r="D597" s="76">
        <v>1</v>
      </c>
      <c r="E597" s="77"/>
      <c r="F597" s="77"/>
      <c r="G597" s="58"/>
      <c r="H597" s="58"/>
      <c r="I597" s="58"/>
      <c r="J597" s="58"/>
      <c r="K597" s="58"/>
      <c r="L597" s="58"/>
      <c r="M597" s="56"/>
      <c r="N597" s="1" t="s">
        <v>1105</v>
      </c>
      <c r="O597" s="1" t="s">
        <v>117</v>
      </c>
      <c r="P597" s="1" t="s">
        <v>117</v>
      </c>
      <c r="Q597" s="1" t="s">
        <v>1077</v>
      </c>
      <c r="R597" s="1" t="s">
        <v>373</v>
      </c>
      <c r="S597" s="1" t="s">
        <v>373</v>
      </c>
      <c r="T597" s="1" t="s">
        <v>485</v>
      </c>
      <c r="AR597" s="1" t="s">
        <v>117</v>
      </c>
      <c r="AS597" s="1" t="s">
        <v>117</v>
      </c>
      <c r="AU597" s="1" t="s">
        <v>1106</v>
      </c>
      <c r="AV597">
        <v>502</v>
      </c>
    </row>
    <row r="598" spans="1:48" ht="27.95" customHeight="1">
      <c r="A598" s="81" t="s">
        <v>549</v>
      </c>
      <c r="B598" s="81" t="s">
        <v>1107</v>
      </c>
      <c r="C598" s="81" t="s">
        <v>8</v>
      </c>
      <c r="D598" s="76">
        <v>2</v>
      </c>
      <c r="E598" s="77"/>
      <c r="F598" s="77"/>
      <c r="G598" s="58"/>
      <c r="H598" s="58"/>
      <c r="I598" s="58"/>
      <c r="J598" s="58"/>
      <c r="K598" s="58"/>
      <c r="L598" s="58"/>
      <c r="M598" s="56"/>
      <c r="N598" s="1" t="s">
        <v>1108</v>
      </c>
      <c r="O598" s="1" t="s">
        <v>117</v>
      </c>
      <c r="P598" s="1" t="s">
        <v>117</v>
      </c>
      <c r="Q598" s="1" t="s">
        <v>1077</v>
      </c>
      <c r="R598" s="1" t="s">
        <v>373</v>
      </c>
      <c r="S598" s="1" t="s">
        <v>373</v>
      </c>
      <c r="T598" s="1" t="s">
        <v>485</v>
      </c>
      <c r="AR598" s="1" t="s">
        <v>117</v>
      </c>
      <c r="AS598" s="1" t="s">
        <v>117</v>
      </c>
      <c r="AU598" s="1" t="s">
        <v>1109</v>
      </c>
      <c r="AV598">
        <v>503</v>
      </c>
    </row>
    <row r="599" spans="1:48" ht="27.95" customHeight="1">
      <c r="A599" s="81" t="s">
        <v>549</v>
      </c>
      <c r="B599" s="81" t="s">
        <v>1110</v>
      </c>
      <c r="C599" s="81" t="s">
        <v>8</v>
      </c>
      <c r="D599" s="76">
        <v>28</v>
      </c>
      <c r="E599" s="77"/>
      <c r="F599" s="77"/>
      <c r="G599" s="58"/>
      <c r="H599" s="58"/>
      <c r="I599" s="58"/>
      <c r="J599" s="58"/>
      <c r="K599" s="58"/>
      <c r="L599" s="58"/>
      <c r="M599" s="56"/>
      <c r="N599" s="1" t="s">
        <v>1111</v>
      </c>
      <c r="O599" s="1" t="s">
        <v>117</v>
      </c>
      <c r="P599" s="1" t="s">
        <v>117</v>
      </c>
      <c r="Q599" s="1" t="s">
        <v>1077</v>
      </c>
      <c r="R599" s="1" t="s">
        <v>373</v>
      </c>
      <c r="S599" s="1" t="s">
        <v>373</v>
      </c>
      <c r="T599" s="1" t="s">
        <v>485</v>
      </c>
      <c r="AR599" s="1" t="s">
        <v>117</v>
      </c>
      <c r="AS599" s="1" t="s">
        <v>117</v>
      </c>
      <c r="AU599" s="1" t="s">
        <v>1112</v>
      </c>
      <c r="AV599">
        <v>504</v>
      </c>
    </row>
    <row r="600" spans="1:48" ht="27.95" customHeight="1">
      <c r="A600" s="81" t="s">
        <v>549</v>
      </c>
      <c r="B600" s="81" t="s">
        <v>1113</v>
      </c>
      <c r="C600" s="81" t="s">
        <v>8</v>
      </c>
      <c r="D600" s="76">
        <v>2</v>
      </c>
      <c r="E600" s="77"/>
      <c r="F600" s="77"/>
      <c r="G600" s="58"/>
      <c r="H600" s="58"/>
      <c r="I600" s="58"/>
      <c r="J600" s="58"/>
      <c r="K600" s="58"/>
      <c r="L600" s="58"/>
      <c r="M600" s="56"/>
      <c r="N600" s="1" t="s">
        <v>1114</v>
      </c>
      <c r="O600" s="1" t="s">
        <v>117</v>
      </c>
      <c r="P600" s="1" t="s">
        <v>117</v>
      </c>
      <c r="Q600" s="1" t="s">
        <v>1077</v>
      </c>
      <c r="R600" s="1" t="s">
        <v>373</v>
      </c>
      <c r="S600" s="1" t="s">
        <v>373</v>
      </c>
      <c r="T600" s="1" t="s">
        <v>485</v>
      </c>
      <c r="AR600" s="1" t="s">
        <v>117</v>
      </c>
      <c r="AS600" s="1" t="s">
        <v>117</v>
      </c>
      <c r="AU600" s="1" t="s">
        <v>1115</v>
      </c>
      <c r="AV600">
        <v>505</v>
      </c>
    </row>
    <row r="601" spans="1:48" ht="27.95" customHeight="1">
      <c r="A601" s="81" t="s">
        <v>549</v>
      </c>
      <c r="B601" s="81" t="s">
        <v>1116</v>
      </c>
      <c r="C601" s="81" t="s">
        <v>8</v>
      </c>
      <c r="D601" s="76">
        <v>5</v>
      </c>
      <c r="E601" s="77"/>
      <c r="F601" s="77"/>
      <c r="G601" s="58"/>
      <c r="H601" s="58"/>
      <c r="I601" s="58"/>
      <c r="J601" s="58"/>
      <c r="K601" s="58"/>
      <c r="L601" s="58"/>
      <c r="M601" s="56"/>
      <c r="N601" s="1" t="s">
        <v>1117</v>
      </c>
      <c r="O601" s="1" t="s">
        <v>117</v>
      </c>
      <c r="P601" s="1" t="s">
        <v>117</v>
      </c>
      <c r="Q601" s="1" t="s">
        <v>1077</v>
      </c>
      <c r="R601" s="1" t="s">
        <v>373</v>
      </c>
      <c r="S601" s="1" t="s">
        <v>373</v>
      </c>
      <c r="T601" s="1" t="s">
        <v>485</v>
      </c>
      <c r="AR601" s="1" t="s">
        <v>117</v>
      </c>
      <c r="AS601" s="1" t="s">
        <v>117</v>
      </c>
      <c r="AU601" s="1" t="s">
        <v>1118</v>
      </c>
      <c r="AV601">
        <v>506</v>
      </c>
    </row>
    <row r="602" spans="1:48" ht="27.95" customHeight="1">
      <c r="A602" s="81" t="s">
        <v>549</v>
      </c>
      <c r="B602" s="81" t="s">
        <v>1119</v>
      </c>
      <c r="C602" s="81" t="s">
        <v>8</v>
      </c>
      <c r="D602" s="76">
        <v>2</v>
      </c>
      <c r="E602" s="77"/>
      <c r="F602" s="77"/>
      <c r="G602" s="77"/>
      <c r="H602" s="77"/>
      <c r="I602" s="58"/>
      <c r="J602" s="58"/>
      <c r="K602" s="58"/>
      <c r="L602" s="58"/>
      <c r="M602" s="56"/>
      <c r="N602" s="1" t="s">
        <v>1120</v>
      </c>
      <c r="O602" s="1" t="s">
        <v>117</v>
      </c>
      <c r="P602" s="1" t="s">
        <v>117</v>
      </c>
      <c r="Q602" s="1" t="s">
        <v>1077</v>
      </c>
      <c r="R602" s="1" t="s">
        <v>373</v>
      </c>
      <c r="S602" s="1" t="s">
        <v>373</v>
      </c>
      <c r="T602" s="1" t="s">
        <v>485</v>
      </c>
      <c r="AR602" s="1" t="s">
        <v>117</v>
      </c>
      <c r="AS602" s="1" t="s">
        <v>117</v>
      </c>
      <c r="AU602" s="1" t="s">
        <v>1121</v>
      </c>
      <c r="AV602">
        <v>507</v>
      </c>
    </row>
    <row r="603" spans="1:48" ht="27.95" customHeight="1">
      <c r="A603" s="81" t="s">
        <v>549</v>
      </c>
      <c r="B603" s="81" t="s">
        <v>1122</v>
      </c>
      <c r="C603" s="81" t="s">
        <v>8</v>
      </c>
      <c r="D603" s="76">
        <v>2</v>
      </c>
      <c r="E603" s="77"/>
      <c r="F603" s="77"/>
      <c r="G603" s="77"/>
      <c r="H603" s="77"/>
      <c r="I603" s="58"/>
      <c r="J603" s="58"/>
      <c r="K603" s="58"/>
      <c r="L603" s="58"/>
      <c r="M603" s="56"/>
      <c r="N603" s="1" t="s">
        <v>1123</v>
      </c>
      <c r="O603" s="1" t="s">
        <v>117</v>
      </c>
      <c r="P603" s="1" t="s">
        <v>117</v>
      </c>
      <c r="Q603" s="1" t="s">
        <v>1077</v>
      </c>
      <c r="R603" s="1" t="s">
        <v>373</v>
      </c>
      <c r="S603" s="1" t="s">
        <v>373</v>
      </c>
      <c r="T603" s="1" t="s">
        <v>485</v>
      </c>
      <c r="AR603" s="1" t="s">
        <v>117</v>
      </c>
      <c r="AS603" s="1" t="s">
        <v>117</v>
      </c>
      <c r="AU603" s="1" t="s">
        <v>1124</v>
      </c>
      <c r="AV603">
        <v>508</v>
      </c>
    </row>
    <row r="604" spans="1:48" ht="27.95" customHeight="1">
      <c r="A604" s="81" t="s">
        <v>549</v>
      </c>
      <c r="B604" s="81" t="s">
        <v>1125</v>
      </c>
      <c r="C604" s="81" t="s">
        <v>8</v>
      </c>
      <c r="D604" s="76">
        <v>1</v>
      </c>
      <c r="E604" s="77"/>
      <c r="F604" s="77"/>
      <c r="G604" s="77"/>
      <c r="H604" s="77"/>
      <c r="I604" s="58"/>
      <c r="J604" s="58"/>
      <c r="K604" s="58"/>
      <c r="L604" s="58"/>
      <c r="M604" s="56"/>
      <c r="N604" s="1" t="s">
        <v>1126</v>
      </c>
      <c r="O604" s="1" t="s">
        <v>117</v>
      </c>
      <c r="P604" s="1" t="s">
        <v>117</v>
      </c>
      <c r="Q604" s="1" t="s">
        <v>1077</v>
      </c>
      <c r="R604" s="1" t="s">
        <v>373</v>
      </c>
      <c r="S604" s="1" t="s">
        <v>373</v>
      </c>
      <c r="T604" s="1" t="s">
        <v>485</v>
      </c>
      <c r="AR604" s="1" t="s">
        <v>117</v>
      </c>
      <c r="AS604" s="1" t="s">
        <v>117</v>
      </c>
      <c r="AU604" s="1" t="s">
        <v>1127</v>
      </c>
      <c r="AV604">
        <v>509</v>
      </c>
    </row>
    <row r="605" spans="1:48" ht="27.95" customHeight="1">
      <c r="A605" s="81" t="s">
        <v>549</v>
      </c>
      <c r="B605" s="81" t="s">
        <v>1128</v>
      </c>
      <c r="C605" s="81" t="s">
        <v>8</v>
      </c>
      <c r="D605" s="76">
        <v>1</v>
      </c>
      <c r="E605" s="77"/>
      <c r="F605" s="77"/>
      <c r="G605" s="77"/>
      <c r="H605" s="77"/>
      <c r="I605" s="58"/>
      <c r="J605" s="58"/>
      <c r="K605" s="58"/>
      <c r="L605" s="58"/>
      <c r="M605" s="56"/>
      <c r="N605" s="1" t="s">
        <v>1129</v>
      </c>
      <c r="O605" s="1" t="s">
        <v>117</v>
      </c>
      <c r="P605" s="1" t="s">
        <v>117</v>
      </c>
      <c r="Q605" s="1" t="s">
        <v>1077</v>
      </c>
      <c r="R605" s="1" t="s">
        <v>373</v>
      </c>
      <c r="S605" s="1" t="s">
        <v>373</v>
      </c>
      <c r="T605" s="1" t="s">
        <v>485</v>
      </c>
      <c r="AR605" s="1" t="s">
        <v>117</v>
      </c>
      <c r="AS605" s="1" t="s">
        <v>117</v>
      </c>
      <c r="AU605" s="1" t="s">
        <v>1130</v>
      </c>
      <c r="AV605">
        <v>510</v>
      </c>
    </row>
    <row r="606" spans="1:48" ht="27.95" customHeight="1">
      <c r="A606" s="81" t="s">
        <v>549</v>
      </c>
      <c r="B606" s="81" t="s">
        <v>1131</v>
      </c>
      <c r="C606" s="81" t="s">
        <v>8</v>
      </c>
      <c r="D606" s="76">
        <v>2</v>
      </c>
      <c r="E606" s="77"/>
      <c r="F606" s="77"/>
      <c r="G606" s="77"/>
      <c r="H606" s="77"/>
      <c r="I606" s="58"/>
      <c r="J606" s="58"/>
      <c r="K606" s="58"/>
      <c r="L606" s="58"/>
      <c r="M606" s="56"/>
      <c r="N606" s="1" t="s">
        <v>1132</v>
      </c>
      <c r="O606" s="1" t="s">
        <v>117</v>
      </c>
      <c r="P606" s="1" t="s">
        <v>117</v>
      </c>
      <c r="Q606" s="1" t="s">
        <v>1077</v>
      </c>
      <c r="R606" s="1" t="s">
        <v>373</v>
      </c>
      <c r="S606" s="1" t="s">
        <v>373</v>
      </c>
      <c r="T606" s="1" t="s">
        <v>485</v>
      </c>
      <c r="AR606" s="1" t="s">
        <v>117</v>
      </c>
      <c r="AS606" s="1" t="s">
        <v>117</v>
      </c>
      <c r="AU606" s="1" t="s">
        <v>1133</v>
      </c>
      <c r="AV606">
        <v>511</v>
      </c>
    </row>
    <row r="607" spans="1:48" ht="27.95" customHeight="1">
      <c r="A607" s="81" t="s">
        <v>549</v>
      </c>
      <c r="B607" s="81" t="s">
        <v>1134</v>
      </c>
      <c r="C607" s="81" t="s">
        <v>8</v>
      </c>
      <c r="D607" s="76">
        <v>1</v>
      </c>
      <c r="E607" s="77"/>
      <c r="F607" s="77"/>
      <c r="G607" s="77"/>
      <c r="H607" s="77"/>
      <c r="I607" s="58"/>
      <c r="J607" s="58"/>
      <c r="K607" s="58"/>
      <c r="L607" s="58"/>
      <c r="M607" s="56"/>
      <c r="N607" s="1" t="s">
        <v>1135</v>
      </c>
      <c r="O607" s="1" t="s">
        <v>117</v>
      </c>
      <c r="P607" s="1" t="s">
        <v>117</v>
      </c>
      <c r="Q607" s="1" t="s">
        <v>1077</v>
      </c>
      <c r="R607" s="1" t="s">
        <v>373</v>
      </c>
      <c r="S607" s="1" t="s">
        <v>373</v>
      </c>
      <c r="T607" s="1" t="s">
        <v>485</v>
      </c>
      <c r="AR607" s="1" t="s">
        <v>117</v>
      </c>
      <c r="AS607" s="1" t="s">
        <v>117</v>
      </c>
      <c r="AU607" s="1" t="s">
        <v>1136</v>
      </c>
      <c r="AV607">
        <v>512</v>
      </c>
    </row>
    <row r="608" spans="1:48" ht="27.95" customHeight="1">
      <c r="A608" s="81" t="s">
        <v>549</v>
      </c>
      <c r="B608" s="81" t="s">
        <v>1137</v>
      </c>
      <c r="C608" s="81" t="s">
        <v>8</v>
      </c>
      <c r="D608" s="76">
        <v>2</v>
      </c>
      <c r="E608" s="77"/>
      <c r="F608" s="77"/>
      <c r="G608" s="77"/>
      <c r="H608" s="77"/>
      <c r="I608" s="58"/>
      <c r="J608" s="58"/>
      <c r="K608" s="58"/>
      <c r="L608" s="58"/>
      <c r="M608" s="56"/>
      <c r="N608" s="1" t="s">
        <v>1138</v>
      </c>
      <c r="O608" s="1" t="s">
        <v>117</v>
      </c>
      <c r="P608" s="1" t="s">
        <v>117</v>
      </c>
      <c r="Q608" s="1" t="s">
        <v>1077</v>
      </c>
      <c r="R608" s="1" t="s">
        <v>373</v>
      </c>
      <c r="S608" s="1" t="s">
        <v>373</v>
      </c>
      <c r="T608" s="1" t="s">
        <v>485</v>
      </c>
      <c r="AR608" s="1" t="s">
        <v>117</v>
      </c>
      <c r="AS608" s="1" t="s">
        <v>117</v>
      </c>
      <c r="AU608" s="1" t="s">
        <v>1139</v>
      </c>
      <c r="AV608">
        <v>513</v>
      </c>
    </row>
    <row r="609" spans="1:48" ht="27.95" customHeight="1">
      <c r="A609" s="81" t="s">
        <v>1140</v>
      </c>
      <c r="B609" s="81" t="s">
        <v>606</v>
      </c>
      <c r="C609" s="81" t="s">
        <v>8</v>
      </c>
      <c r="D609" s="76">
        <v>1</v>
      </c>
      <c r="E609" s="77"/>
      <c r="F609" s="77"/>
      <c r="G609" s="77"/>
      <c r="H609" s="77"/>
      <c r="I609" s="58"/>
      <c r="J609" s="58"/>
      <c r="K609" s="58"/>
      <c r="L609" s="58"/>
      <c r="M609" s="56"/>
      <c r="N609" s="1" t="s">
        <v>1141</v>
      </c>
      <c r="O609" s="1" t="s">
        <v>117</v>
      </c>
      <c r="P609" s="1" t="s">
        <v>117</v>
      </c>
      <c r="Q609" s="1" t="s">
        <v>1077</v>
      </c>
      <c r="R609" s="1" t="s">
        <v>485</v>
      </c>
      <c r="S609" s="1" t="s">
        <v>373</v>
      </c>
      <c r="T609" s="1" t="s">
        <v>373</v>
      </c>
      <c r="X609">
        <v>1</v>
      </c>
      <c r="AR609" s="1" t="s">
        <v>117</v>
      </c>
      <c r="AS609" s="1" t="s">
        <v>117</v>
      </c>
      <c r="AU609" s="1" t="s">
        <v>1142</v>
      </c>
      <c r="AV609">
        <v>514</v>
      </c>
    </row>
    <row r="610" spans="1:48" ht="27.95" customHeight="1">
      <c r="A610" s="81" t="s">
        <v>1140</v>
      </c>
      <c r="B610" s="81" t="s">
        <v>612</v>
      </c>
      <c r="C610" s="81" t="s">
        <v>8</v>
      </c>
      <c r="D610" s="76">
        <v>2</v>
      </c>
      <c r="E610" s="77"/>
      <c r="F610" s="77"/>
      <c r="G610" s="77"/>
      <c r="H610" s="77"/>
      <c r="I610" s="58"/>
      <c r="J610" s="58"/>
      <c r="K610" s="58"/>
      <c r="L610" s="58"/>
      <c r="M610" s="56"/>
      <c r="N610" s="1" t="s">
        <v>1143</v>
      </c>
      <c r="O610" s="1" t="s">
        <v>117</v>
      </c>
      <c r="P610" s="1" t="s">
        <v>117</v>
      </c>
      <c r="Q610" s="1" t="s">
        <v>1077</v>
      </c>
      <c r="R610" s="1" t="s">
        <v>485</v>
      </c>
      <c r="S610" s="1" t="s">
        <v>373</v>
      </c>
      <c r="T610" s="1" t="s">
        <v>373</v>
      </c>
      <c r="X610">
        <v>1</v>
      </c>
      <c r="AR610" s="1" t="s">
        <v>117</v>
      </c>
      <c r="AS610" s="1" t="s">
        <v>117</v>
      </c>
      <c r="AU610" s="1" t="s">
        <v>1144</v>
      </c>
      <c r="AV610">
        <v>515</v>
      </c>
    </row>
    <row r="611" spans="1:48" ht="27.95" customHeight="1">
      <c r="A611" s="81" t="s">
        <v>598</v>
      </c>
      <c r="B611" s="81" t="s">
        <v>601</v>
      </c>
      <c r="C611" s="81" t="s">
        <v>88</v>
      </c>
      <c r="D611" s="76">
        <v>60</v>
      </c>
      <c r="E611" s="77"/>
      <c r="F611" s="77"/>
      <c r="G611" s="77"/>
      <c r="H611" s="77"/>
      <c r="I611" s="58"/>
      <c r="J611" s="58"/>
      <c r="K611" s="58"/>
      <c r="L611" s="58"/>
      <c r="M611" s="56"/>
      <c r="N611" s="1" t="s">
        <v>1145</v>
      </c>
      <c r="O611" s="1" t="s">
        <v>117</v>
      </c>
      <c r="P611" s="1" t="s">
        <v>117</v>
      </c>
      <c r="Q611" s="1" t="s">
        <v>1077</v>
      </c>
      <c r="R611" s="1" t="s">
        <v>485</v>
      </c>
      <c r="S611" s="1" t="s">
        <v>373</v>
      </c>
      <c r="T611" s="1" t="s">
        <v>373</v>
      </c>
      <c r="X611">
        <v>1</v>
      </c>
      <c r="AR611" s="1" t="s">
        <v>117</v>
      </c>
      <c r="AS611" s="1" t="s">
        <v>117</v>
      </c>
      <c r="AU611" s="1" t="s">
        <v>1146</v>
      </c>
      <c r="AV611">
        <v>516</v>
      </c>
    </row>
    <row r="612" spans="1:48" ht="27.95" customHeight="1">
      <c r="A612" s="81" t="s">
        <v>598</v>
      </c>
      <c r="B612" s="81" t="s">
        <v>529</v>
      </c>
      <c r="C612" s="81" t="s">
        <v>88</v>
      </c>
      <c r="D612" s="76">
        <v>23</v>
      </c>
      <c r="E612" s="77"/>
      <c r="F612" s="77"/>
      <c r="G612" s="77"/>
      <c r="H612" s="77"/>
      <c r="I612" s="58"/>
      <c r="J612" s="58"/>
      <c r="K612" s="58"/>
      <c r="L612" s="58"/>
      <c r="M612" s="56"/>
      <c r="N612" s="1" t="s">
        <v>1147</v>
      </c>
      <c r="O612" s="1" t="s">
        <v>117</v>
      </c>
      <c r="P612" s="1" t="s">
        <v>117</v>
      </c>
      <c r="Q612" s="1" t="s">
        <v>1077</v>
      </c>
      <c r="R612" s="1" t="s">
        <v>485</v>
      </c>
      <c r="S612" s="1" t="s">
        <v>373</v>
      </c>
      <c r="T612" s="1" t="s">
        <v>373</v>
      </c>
      <c r="X612">
        <v>1</v>
      </c>
      <c r="AR612" s="1" t="s">
        <v>117</v>
      </c>
      <c r="AS612" s="1" t="s">
        <v>117</v>
      </c>
      <c r="AU612" s="1" t="s">
        <v>1148</v>
      </c>
      <c r="AV612">
        <v>517</v>
      </c>
    </row>
    <row r="613" spans="1:48" ht="27.95" customHeight="1">
      <c r="A613" s="81" t="s">
        <v>598</v>
      </c>
      <c r="B613" s="81" t="s">
        <v>609</v>
      </c>
      <c r="C613" s="81" t="s">
        <v>88</v>
      </c>
      <c r="D613" s="76">
        <v>8</v>
      </c>
      <c r="E613" s="77"/>
      <c r="F613" s="77"/>
      <c r="G613" s="77"/>
      <c r="H613" s="77"/>
      <c r="I613" s="58"/>
      <c r="J613" s="58"/>
      <c r="K613" s="58"/>
      <c r="L613" s="58"/>
      <c r="M613" s="56"/>
      <c r="N613" s="1" t="s">
        <v>1149</v>
      </c>
      <c r="O613" s="1" t="s">
        <v>117</v>
      </c>
      <c r="P613" s="1" t="s">
        <v>117</v>
      </c>
      <c r="Q613" s="1" t="s">
        <v>1077</v>
      </c>
      <c r="R613" s="1" t="s">
        <v>485</v>
      </c>
      <c r="S613" s="1" t="s">
        <v>373</v>
      </c>
      <c r="T613" s="1" t="s">
        <v>373</v>
      </c>
      <c r="X613">
        <v>1</v>
      </c>
      <c r="AR613" s="1" t="s">
        <v>117</v>
      </c>
      <c r="AS613" s="1" t="s">
        <v>117</v>
      </c>
      <c r="AU613" s="1" t="s">
        <v>1150</v>
      </c>
      <c r="AV613">
        <v>518</v>
      </c>
    </row>
    <row r="614" spans="1:48" ht="27.95" customHeight="1">
      <c r="A614" s="81" t="s">
        <v>598</v>
      </c>
      <c r="B614" s="81" t="s">
        <v>612</v>
      </c>
      <c r="C614" s="81" t="s">
        <v>88</v>
      </c>
      <c r="D614" s="76">
        <v>8</v>
      </c>
      <c r="E614" s="77"/>
      <c r="F614" s="77"/>
      <c r="G614" s="77"/>
      <c r="H614" s="77"/>
      <c r="I614" s="58"/>
      <c r="J614" s="58"/>
      <c r="K614" s="58"/>
      <c r="L614" s="58"/>
      <c r="M614" s="56"/>
      <c r="N614" s="1" t="s">
        <v>1151</v>
      </c>
      <c r="O614" s="1" t="s">
        <v>117</v>
      </c>
      <c r="P614" s="1" t="s">
        <v>117</v>
      </c>
      <c r="Q614" s="1" t="s">
        <v>1077</v>
      </c>
      <c r="R614" s="1" t="s">
        <v>485</v>
      </c>
      <c r="S614" s="1" t="s">
        <v>373</v>
      </c>
      <c r="T614" s="1" t="s">
        <v>373</v>
      </c>
      <c r="X614">
        <v>1</v>
      </c>
      <c r="AR614" s="1" t="s">
        <v>117</v>
      </c>
      <c r="AS614" s="1" t="s">
        <v>117</v>
      </c>
      <c r="AU614" s="1" t="s">
        <v>1152</v>
      </c>
      <c r="AV614">
        <v>519</v>
      </c>
    </row>
    <row r="615" spans="1:48" ht="27.95" customHeight="1">
      <c r="A615" s="81" t="s">
        <v>1153</v>
      </c>
      <c r="B615" s="81" t="s">
        <v>601</v>
      </c>
      <c r="C615" s="81" t="s">
        <v>16</v>
      </c>
      <c r="D615" s="76">
        <v>1</v>
      </c>
      <c r="E615" s="77"/>
      <c r="F615" s="77"/>
      <c r="G615" s="77"/>
      <c r="H615" s="77"/>
      <c r="I615" s="58"/>
      <c r="J615" s="58"/>
      <c r="K615" s="58"/>
      <c r="L615" s="58"/>
      <c r="M615" s="56"/>
      <c r="N615" s="1" t="s">
        <v>1154</v>
      </c>
      <c r="O615" s="1" t="s">
        <v>117</v>
      </c>
      <c r="P615" s="1" t="s">
        <v>117</v>
      </c>
      <c r="Q615" s="1" t="s">
        <v>1077</v>
      </c>
      <c r="R615" s="1" t="s">
        <v>373</v>
      </c>
      <c r="S615" s="1" t="s">
        <v>373</v>
      </c>
      <c r="T615" s="1" t="s">
        <v>485</v>
      </c>
      <c r="AR615" s="1" t="s">
        <v>117</v>
      </c>
      <c r="AS615" s="1" t="s">
        <v>117</v>
      </c>
      <c r="AU615" s="1" t="s">
        <v>1155</v>
      </c>
      <c r="AV615">
        <v>520</v>
      </c>
    </row>
    <row r="616" spans="1:48" ht="27.95" customHeight="1">
      <c r="A616" s="81" t="s">
        <v>1153</v>
      </c>
      <c r="B616" s="81" t="s">
        <v>529</v>
      </c>
      <c r="C616" s="81" t="s">
        <v>16</v>
      </c>
      <c r="D616" s="76">
        <v>1</v>
      </c>
      <c r="E616" s="77"/>
      <c r="F616" s="77"/>
      <c r="G616" s="77"/>
      <c r="H616" s="77"/>
      <c r="I616" s="58"/>
      <c r="J616" s="58"/>
      <c r="K616" s="58"/>
      <c r="L616" s="58"/>
      <c r="M616" s="56"/>
      <c r="N616" s="1" t="s">
        <v>1156</v>
      </c>
      <c r="O616" s="1" t="s">
        <v>117</v>
      </c>
      <c r="P616" s="1" t="s">
        <v>117</v>
      </c>
      <c r="Q616" s="1" t="s">
        <v>1077</v>
      </c>
      <c r="R616" s="1" t="s">
        <v>373</v>
      </c>
      <c r="S616" s="1" t="s">
        <v>373</v>
      </c>
      <c r="T616" s="1" t="s">
        <v>485</v>
      </c>
      <c r="AR616" s="1" t="s">
        <v>117</v>
      </c>
      <c r="AS616" s="1" t="s">
        <v>117</v>
      </c>
      <c r="AU616" s="1" t="s">
        <v>1157</v>
      </c>
      <c r="AV616">
        <v>521</v>
      </c>
    </row>
    <row r="617" spans="1:48" ht="27.95" customHeight="1">
      <c r="A617" s="81" t="s">
        <v>1153</v>
      </c>
      <c r="B617" s="81" t="s">
        <v>609</v>
      </c>
      <c r="C617" s="81" t="s">
        <v>16</v>
      </c>
      <c r="D617" s="76">
        <v>1</v>
      </c>
      <c r="E617" s="77"/>
      <c r="F617" s="77"/>
      <c r="G617" s="77"/>
      <c r="H617" s="77"/>
      <c r="I617" s="58"/>
      <c r="J617" s="58"/>
      <c r="K617" s="58"/>
      <c r="L617" s="58"/>
      <c r="M617" s="56"/>
      <c r="N617" s="1" t="s">
        <v>1158</v>
      </c>
      <c r="O617" s="1" t="s">
        <v>117</v>
      </c>
      <c r="P617" s="1" t="s">
        <v>117</v>
      </c>
      <c r="Q617" s="1" t="s">
        <v>1077</v>
      </c>
      <c r="R617" s="1" t="s">
        <v>373</v>
      </c>
      <c r="S617" s="1" t="s">
        <v>373</v>
      </c>
      <c r="T617" s="1" t="s">
        <v>485</v>
      </c>
      <c r="AR617" s="1" t="s">
        <v>117</v>
      </c>
      <c r="AS617" s="1" t="s">
        <v>117</v>
      </c>
      <c r="AU617" s="1" t="s">
        <v>1159</v>
      </c>
      <c r="AV617">
        <v>522</v>
      </c>
    </row>
    <row r="618" spans="1:48" ht="27.95" customHeight="1">
      <c r="A618" s="81" t="s">
        <v>615</v>
      </c>
      <c r="B618" s="81" t="s">
        <v>117</v>
      </c>
      <c r="C618" s="81" t="s">
        <v>89</v>
      </c>
      <c r="D618" s="76">
        <v>6</v>
      </c>
      <c r="E618" s="77"/>
      <c r="F618" s="77"/>
      <c r="G618" s="77"/>
      <c r="H618" s="77"/>
      <c r="I618" s="58"/>
      <c r="J618" s="58"/>
      <c r="K618" s="58"/>
      <c r="L618" s="58"/>
      <c r="M618" s="56"/>
      <c r="N618" s="1" t="s">
        <v>1160</v>
      </c>
      <c r="O618" s="1" t="s">
        <v>117</v>
      </c>
      <c r="P618" s="1" t="s">
        <v>117</v>
      </c>
      <c r="Q618" s="1" t="s">
        <v>1077</v>
      </c>
      <c r="R618" s="1" t="s">
        <v>373</v>
      </c>
      <c r="S618" s="1" t="s">
        <v>373</v>
      </c>
      <c r="T618" s="1" t="s">
        <v>485</v>
      </c>
      <c r="AR618" s="1" t="s">
        <v>117</v>
      </c>
      <c r="AS618" s="1" t="s">
        <v>117</v>
      </c>
      <c r="AU618" s="1" t="s">
        <v>1161</v>
      </c>
      <c r="AV618">
        <v>523</v>
      </c>
    </row>
    <row r="619" spans="1:48" ht="27.95" customHeight="1">
      <c r="A619" s="81" t="s">
        <v>618</v>
      </c>
      <c r="B619" s="81" t="s">
        <v>117</v>
      </c>
      <c r="C619" s="81" t="s">
        <v>89</v>
      </c>
      <c r="D619" s="76">
        <v>6</v>
      </c>
      <c r="E619" s="77"/>
      <c r="F619" s="77"/>
      <c r="G619" s="77"/>
      <c r="H619" s="77"/>
      <c r="I619" s="58"/>
      <c r="J619" s="58"/>
      <c r="K619" s="58"/>
      <c r="L619" s="58"/>
      <c r="M619" s="56"/>
      <c r="N619" s="1" t="s">
        <v>1162</v>
      </c>
      <c r="O619" s="1" t="s">
        <v>117</v>
      </c>
      <c r="P619" s="1" t="s">
        <v>117</v>
      </c>
      <c r="Q619" s="1" t="s">
        <v>1077</v>
      </c>
      <c r="R619" s="1" t="s">
        <v>373</v>
      </c>
      <c r="S619" s="1" t="s">
        <v>373</v>
      </c>
      <c r="T619" s="1" t="s">
        <v>485</v>
      </c>
      <c r="AR619" s="1" t="s">
        <v>117</v>
      </c>
      <c r="AS619" s="1" t="s">
        <v>117</v>
      </c>
      <c r="AU619" s="1" t="s">
        <v>1163</v>
      </c>
      <c r="AV619">
        <v>524</v>
      </c>
    </row>
    <row r="620" spans="1:48" ht="27.95" customHeight="1">
      <c r="A620" s="81" t="s">
        <v>644</v>
      </c>
      <c r="B620" s="81" t="s">
        <v>601</v>
      </c>
      <c r="C620" s="81" t="s">
        <v>88</v>
      </c>
      <c r="D620" s="76">
        <v>8</v>
      </c>
      <c r="E620" s="77"/>
      <c r="F620" s="77"/>
      <c r="G620" s="77"/>
      <c r="H620" s="77"/>
      <c r="I620" s="58"/>
      <c r="J620" s="58"/>
      <c r="K620" s="58"/>
      <c r="L620" s="58"/>
      <c r="M620" s="56"/>
      <c r="N620" s="1" t="s">
        <v>1164</v>
      </c>
      <c r="O620" s="1" t="s">
        <v>117</v>
      </c>
      <c r="P620" s="1" t="s">
        <v>117</v>
      </c>
      <c r="Q620" s="1" t="s">
        <v>1077</v>
      </c>
      <c r="R620" s="1" t="s">
        <v>485</v>
      </c>
      <c r="S620" s="1" t="s">
        <v>373</v>
      </c>
      <c r="T620" s="1" t="s">
        <v>373</v>
      </c>
      <c r="X620">
        <v>1</v>
      </c>
      <c r="AR620" s="1" t="s">
        <v>117</v>
      </c>
      <c r="AS620" s="1" t="s">
        <v>117</v>
      </c>
      <c r="AU620" s="1" t="s">
        <v>1165</v>
      </c>
      <c r="AV620">
        <v>525</v>
      </c>
    </row>
    <row r="621" spans="1:48" ht="27.95" customHeight="1">
      <c r="A621" s="81" t="s">
        <v>644</v>
      </c>
      <c r="B621" s="81" t="s">
        <v>529</v>
      </c>
      <c r="C621" s="81" t="s">
        <v>88</v>
      </c>
      <c r="D621" s="76">
        <v>5</v>
      </c>
      <c r="E621" s="77"/>
      <c r="F621" s="77"/>
      <c r="G621" s="77"/>
      <c r="H621" s="77"/>
      <c r="I621" s="58"/>
      <c r="J621" s="58"/>
      <c r="K621" s="58"/>
      <c r="L621" s="58"/>
      <c r="M621" s="56"/>
      <c r="N621" s="1" t="s">
        <v>1166</v>
      </c>
      <c r="O621" s="1" t="s">
        <v>117</v>
      </c>
      <c r="P621" s="1" t="s">
        <v>117</v>
      </c>
      <c r="Q621" s="1" t="s">
        <v>1077</v>
      </c>
      <c r="R621" s="1" t="s">
        <v>485</v>
      </c>
      <c r="S621" s="1" t="s">
        <v>373</v>
      </c>
      <c r="T621" s="1" t="s">
        <v>373</v>
      </c>
      <c r="X621">
        <v>1</v>
      </c>
      <c r="AR621" s="1" t="s">
        <v>117</v>
      </c>
      <c r="AS621" s="1" t="s">
        <v>117</v>
      </c>
      <c r="AU621" s="1" t="s">
        <v>1167</v>
      </c>
      <c r="AV621">
        <v>526</v>
      </c>
    </row>
    <row r="622" spans="1:48" ht="27.95" customHeight="1">
      <c r="A622" s="81" t="s">
        <v>644</v>
      </c>
      <c r="B622" s="81" t="s">
        <v>609</v>
      </c>
      <c r="C622" s="81" t="s">
        <v>88</v>
      </c>
      <c r="D622" s="76"/>
      <c r="E622" s="77"/>
      <c r="F622" s="77"/>
      <c r="G622" s="77"/>
      <c r="H622" s="77"/>
      <c r="I622" s="58"/>
      <c r="J622" s="58"/>
      <c r="K622" s="58"/>
      <c r="L622" s="58"/>
      <c r="M622" s="56"/>
      <c r="N622" s="1" t="s">
        <v>1168</v>
      </c>
      <c r="O622" s="1" t="s">
        <v>117</v>
      </c>
      <c r="P622" s="1" t="s">
        <v>117</v>
      </c>
      <c r="Q622" s="1" t="s">
        <v>1077</v>
      </c>
      <c r="R622" s="1" t="s">
        <v>485</v>
      </c>
      <c r="S622" s="1" t="s">
        <v>373</v>
      </c>
      <c r="T622" s="1" t="s">
        <v>373</v>
      </c>
      <c r="X622">
        <v>1</v>
      </c>
      <c r="AR622" s="1" t="s">
        <v>117</v>
      </c>
      <c r="AS622" s="1" t="s">
        <v>117</v>
      </c>
      <c r="AU622" s="1" t="s">
        <v>1169</v>
      </c>
      <c r="AV622">
        <v>527</v>
      </c>
    </row>
    <row r="623" spans="1:48" ht="27.95" customHeight="1">
      <c r="A623" s="81" t="s">
        <v>1170</v>
      </c>
      <c r="B623" s="81" t="s">
        <v>601</v>
      </c>
      <c r="C623" s="81" t="s">
        <v>88</v>
      </c>
      <c r="D623" s="76">
        <v>1</v>
      </c>
      <c r="E623" s="77"/>
      <c r="F623" s="77"/>
      <c r="G623" s="77"/>
      <c r="H623" s="77"/>
      <c r="I623" s="58"/>
      <c r="J623" s="58"/>
      <c r="K623" s="58"/>
      <c r="L623" s="58"/>
      <c r="M623" s="56"/>
      <c r="N623" s="1" t="s">
        <v>1171</v>
      </c>
      <c r="O623" s="1" t="s">
        <v>117</v>
      </c>
      <c r="P623" s="1" t="s">
        <v>117</v>
      </c>
      <c r="Q623" s="1" t="s">
        <v>1077</v>
      </c>
      <c r="R623" s="1" t="s">
        <v>485</v>
      </c>
      <c r="S623" s="1" t="s">
        <v>373</v>
      </c>
      <c r="T623" s="1" t="s">
        <v>373</v>
      </c>
      <c r="X623">
        <v>1</v>
      </c>
      <c r="AR623" s="1" t="s">
        <v>117</v>
      </c>
      <c r="AS623" s="1" t="s">
        <v>117</v>
      </c>
      <c r="AU623" s="1" t="s">
        <v>1172</v>
      </c>
      <c r="AV623">
        <v>528</v>
      </c>
    </row>
    <row r="624" spans="1:48" ht="27.95" customHeight="1">
      <c r="A624" s="81" t="s">
        <v>1170</v>
      </c>
      <c r="B624" s="81" t="s">
        <v>529</v>
      </c>
      <c r="C624" s="81" t="s">
        <v>88</v>
      </c>
      <c r="D624" s="76">
        <v>1</v>
      </c>
      <c r="E624" s="77"/>
      <c r="F624" s="77"/>
      <c r="G624" s="77"/>
      <c r="H624" s="77"/>
      <c r="I624" s="58"/>
      <c r="J624" s="58"/>
      <c r="K624" s="58"/>
      <c r="L624" s="58"/>
      <c r="M624" s="56"/>
      <c r="N624" s="1" t="s">
        <v>1173</v>
      </c>
      <c r="O624" s="1" t="s">
        <v>117</v>
      </c>
      <c r="P624" s="1" t="s">
        <v>117</v>
      </c>
      <c r="Q624" s="1" t="s">
        <v>1077</v>
      </c>
      <c r="R624" s="1" t="s">
        <v>485</v>
      </c>
      <c r="S624" s="1" t="s">
        <v>373</v>
      </c>
      <c r="T624" s="1" t="s">
        <v>373</v>
      </c>
      <c r="X624">
        <v>1</v>
      </c>
      <c r="AR624" s="1" t="s">
        <v>117</v>
      </c>
      <c r="AS624" s="1" t="s">
        <v>117</v>
      </c>
      <c r="AU624" s="1" t="s">
        <v>1174</v>
      </c>
      <c r="AV624">
        <v>529</v>
      </c>
    </row>
    <row r="625" spans="1:48" ht="27.95" customHeight="1">
      <c r="A625" s="81" t="s">
        <v>1170</v>
      </c>
      <c r="B625" s="81" t="s">
        <v>609</v>
      </c>
      <c r="C625" s="81" t="s">
        <v>88</v>
      </c>
      <c r="D625" s="76">
        <v>1</v>
      </c>
      <c r="E625" s="77"/>
      <c r="F625" s="77"/>
      <c r="G625" s="77"/>
      <c r="H625" s="77"/>
      <c r="I625" s="58"/>
      <c r="J625" s="58"/>
      <c r="K625" s="58"/>
      <c r="L625" s="58"/>
      <c r="M625" s="56"/>
      <c r="N625" s="1" t="s">
        <v>1175</v>
      </c>
      <c r="O625" s="1" t="s">
        <v>117</v>
      </c>
      <c r="P625" s="1" t="s">
        <v>117</v>
      </c>
      <c r="Q625" s="1" t="s">
        <v>1077</v>
      </c>
      <c r="R625" s="1" t="s">
        <v>485</v>
      </c>
      <c r="S625" s="1" t="s">
        <v>373</v>
      </c>
      <c r="T625" s="1" t="s">
        <v>373</v>
      </c>
      <c r="X625">
        <v>1</v>
      </c>
      <c r="AR625" s="1" t="s">
        <v>117</v>
      </c>
      <c r="AS625" s="1" t="s">
        <v>117</v>
      </c>
      <c r="AU625" s="1" t="s">
        <v>1176</v>
      </c>
      <c r="AV625">
        <v>530</v>
      </c>
    </row>
    <row r="626" spans="1:48" ht="27.95" customHeight="1">
      <c r="A626" s="81" t="s">
        <v>1177</v>
      </c>
      <c r="B626" s="81" t="s">
        <v>606</v>
      </c>
      <c r="C626" s="81" t="s">
        <v>88</v>
      </c>
      <c r="D626" s="76">
        <v>1</v>
      </c>
      <c r="E626" s="77"/>
      <c r="F626" s="77"/>
      <c r="G626" s="77"/>
      <c r="H626" s="77"/>
      <c r="I626" s="58"/>
      <c r="J626" s="58"/>
      <c r="K626" s="58"/>
      <c r="L626" s="58"/>
      <c r="M626" s="56"/>
      <c r="N626" s="1" t="s">
        <v>1178</v>
      </c>
      <c r="O626" s="1" t="s">
        <v>117</v>
      </c>
      <c r="P626" s="1" t="s">
        <v>117</v>
      </c>
      <c r="Q626" s="1" t="s">
        <v>1077</v>
      </c>
      <c r="R626" s="1" t="s">
        <v>485</v>
      </c>
      <c r="S626" s="1" t="s">
        <v>373</v>
      </c>
      <c r="T626" s="1" t="s">
        <v>373</v>
      </c>
      <c r="X626">
        <v>1</v>
      </c>
      <c r="AR626" s="1" t="s">
        <v>117</v>
      </c>
      <c r="AS626" s="1" t="s">
        <v>117</v>
      </c>
      <c r="AU626" s="1" t="s">
        <v>1179</v>
      </c>
      <c r="AV626">
        <v>531</v>
      </c>
    </row>
    <row r="627" spans="1:48" ht="27.95" customHeight="1">
      <c r="A627" s="81" t="s">
        <v>1177</v>
      </c>
      <c r="B627" s="81" t="s">
        <v>609</v>
      </c>
      <c r="C627" s="81" t="s">
        <v>88</v>
      </c>
      <c r="D627" s="76">
        <v>1</v>
      </c>
      <c r="E627" s="77"/>
      <c r="F627" s="77"/>
      <c r="G627" s="77"/>
      <c r="H627" s="77"/>
      <c r="I627" s="58"/>
      <c r="J627" s="58"/>
      <c r="K627" s="58"/>
      <c r="L627" s="58"/>
      <c r="M627" s="56"/>
      <c r="N627" s="1" t="s">
        <v>1180</v>
      </c>
      <c r="O627" s="1" t="s">
        <v>117</v>
      </c>
      <c r="P627" s="1" t="s">
        <v>117</v>
      </c>
      <c r="Q627" s="1" t="s">
        <v>1077</v>
      </c>
      <c r="R627" s="1" t="s">
        <v>485</v>
      </c>
      <c r="S627" s="1" t="s">
        <v>373</v>
      </c>
      <c r="T627" s="1" t="s">
        <v>373</v>
      </c>
      <c r="X627">
        <v>1</v>
      </c>
      <c r="AR627" s="1" t="s">
        <v>117</v>
      </c>
      <c r="AS627" s="1" t="s">
        <v>117</v>
      </c>
      <c r="AU627" s="1" t="s">
        <v>1181</v>
      </c>
      <c r="AV627">
        <v>532</v>
      </c>
    </row>
    <row r="628" spans="1:48" ht="27.95" customHeight="1">
      <c r="A628" s="81" t="s">
        <v>1177</v>
      </c>
      <c r="B628" s="81" t="s">
        <v>622</v>
      </c>
      <c r="C628" s="81" t="s">
        <v>88</v>
      </c>
      <c r="D628" s="76">
        <v>1</v>
      </c>
      <c r="E628" s="77"/>
      <c r="F628" s="77"/>
      <c r="G628" s="77"/>
      <c r="H628" s="77"/>
      <c r="I628" s="58"/>
      <c r="J628" s="58"/>
      <c r="K628" s="58"/>
      <c r="L628" s="58"/>
      <c r="M628" s="56"/>
      <c r="N628" s="1" t="s">
        <v>1182</v>
      </c>
      <c r="O628" s="1" t="s">
        <v>117</v>
      </c>
      <c r="P628" s="1" t="s">
        <v>117</v>
      </c>
      <c r="Q628" s="1" t="s">
        <v>1077</v>
      </c>
      <c r="R628" s="1" t="s">
        <v>485</v>
      </c>
      <c r="S628" s="1" t="s">
        <v>373</v>
      </c>
      <c r="T628" s="1" t="s">
        <v>373</v>
      </c>
      <c r="X628">
        <v>1</v>
      </c>
      <c r="AR628" s="1" t="s">
        <v>117</v>
      </c>
      <c r="AS628" s="1" t="s">
        <v>117</v>
      </c>
      <c r="AU628" s="1" t="s">
        <v>1183</v>
      </c>
      <c r="AV628">
        <v>533</v>
      </c>
    </row>
    <row r="629" spans="1:48" ht="27.95" customHeight="1">
      <c r="A629" s="81" t="s">
        <v>1184</v>
      </c>
      <c r="B629" s="81" t="s">
        <v>606</v>
      </c>
      <c r="C629" s="81" t="s">
        <v>88</v>
      </c>
      <c r="D629" s="76">
        <v>6</v>
      </c>
      <c r="E629" s="77"/>
      <c r="F629" s="77"/>
      <c r="G629" s="77"/>
      <c r="H629" s="77"/>
      <c r="I629" s="58"/>
      <c r="J629" s="58"/>
      <c r="K629" s="58"/>
      <c r="L629" s="58"/>
      <c r="M629" s="56"/>
      <c r="N629" s="1" t="s">
        <v>1185</v>
      </c>
      <c r="O629" s="1" t="s">
        <v>117</v>
      </c>
      <c r="P629" s="1" t="s">
        <v>117</v>
      </c>
      <c r="Q629" s="1" t="s">
        <v>1077</v>
      </c>
      <c r="R629" s="1" t="s">
        <v>485</v>
      </c>
      <c r="S629" s="1" t="s">
        <v>373</v>
      </c>
      <c r="T629" s="1" t="s">
        <v>373</v>
      </c>
      <c r="X629">
        <v>1</v>
      </c>
      <c r="AR629" s="1" t="s">
        <v>117</v>
      </c>
      <c r="AS629" s="1" t="s">
        <v>117</v>
      </c>
      <c r="AU629" s="1" t="s">
        <v>1186</v>
      </c>
      <c r="AV629">
        <v>534</v>
      </c>
    </row>
    <row r="630" spans="1:48" ht="27.95" customHeight="1">
      <c r="A630" s="81" t="s">
        <v>1187</v>
      </c>
      <c r="B630" s="81" t="s">
        <v>1188</v>
      </c>
      <c r="C630" s="81" t="s">
        <v>89</v>
      </c>
      <c r="D630" s="76">
        <v>1</v>
      </c>
      <c r="E630" s="77"/>
      <c r="F630" s="77"/>
      <c r="G630" s="77"/>
      <c r="H630" s="77"/>
      <c r="I630" s="58"/>
      <c r="J630" s="58"/>
      <c r="K630" s="58"/>
      <c r="L630" s="58"/>
      <c r="M630" s="56"/>
      <c r="N630" s="1" t="s">
        <v>1189</v>
      </c>
      <c r="O630" s="1" t="s">
        <v>117</v>
      </c>
      <c r="P630" s="1" t="s">
        <v>117</v>
      </c>
      <c r="Q630" s="1" t="s">
        <v>1077</v>
      </c>
      <c r="R630" s="1" t="s">
        <v>373</v>
      </c>
      <c r="S630" s="1" t="s">
        <v>373</v>
      </c>
      <c r="T630" s="1" t="s">
        <v>373</v>
      </c>
      <c r="U630">
        <v>1</v>
      </c>
      <c r="V630">
        <v>1</v>
      </c>
      <c r="W630">
        <v>0.5</v>
      </c>
      <c r="AR630" s="1" t="s">
        <v>117</v>
      </c>
      <c r="AS630" s="1" t="s">
        <v>117</v>
      </c>
      <c r="AU630" s="1" t="s">
        <v>1190</v>
      </c>
      <c r="AV630">
        <v>946</v>
      </c>
    </row>
    <row r="631" spans="1:48" ht="27.95" customHeight="1">
      <c r="A631" s="76"/>
      <c r="B631" s="76"/>
      <c r="C631" s="76"/>
      <c r="D631" s="76"/>
      <c r="E631" s="77"/>
      <c r="F631" s="77"/>
      <c r="G631" s="77"/>
      <c r="H631" s="77"/>
      <c r="I631" s="58"/>
      <c r="J631" s="58"/>
      <c r="K631" s="58"/>
      <c r="L631" s="58"/>
      <c r="M631" s="57"/>
      <c r="Q631" s="1" t="s">
        <v>1077</v>
      </c>
    </row>
    <row r="632" spans="1:48" ht="27.95" customHeight="1">
      <c r="A632" s="76"/>
      <c r="B632" s="76"/>
      <c r="C632" s="76"/>
      <c r="D632" s="76"/>
      <c r="E632" s="77"/>
      <c r="F632" s="77"/>
      <c r="G632" s="77"/>
      <c r="H632" s="77"/>
      <c r="I632" s="58"/>
      <c r="J632" s="58"/>
      <c r="K632" s="58"/>
      <c r="L632" s="58"/>
      <c r="M632" s="57"/>
      <c r="Q632" s="1" t="s">
        <v>1077</v>
      </c>
    </row>
    <row r="633" spans="1:48" ht="27.95" customHeight="1">
      <c r="A633" s="76"/>
      <c r="B633" s="76"/>
      <c r="C633" s="76"/>
      <c r="D633" s="76"/>
      <c r="E633" s="77"/>
      <c r="F633" s="77"/>
      <c r="G633" s="77"/>
      <c r="H633" s="77"/>
      <c r="I633" s="58"/>
      <c r="J633" s="58"/>
      <c r="K633" s="58"/>
      <c r="L633" s="58"/>
      <c r="M633" s="57"/>
      <c r="Q633" s="1" t="s">
        <v>1077</v>
      </c>
    </row>
    <row r="634" spans="1:48" ht="27.95" customHeight="1">
      <c r="A634" s="76"/>
      <c r="B634" s="76"/>
      <c r="C634" s="76"/>
      <c r="D634" s="76"/>
      <c r="E634" s="77"/>
      <c r="F634" s="77"/>
      <c r="G634" s="77"/>
      <c r="H634" s="77"/>
      <c r="I634" s="58"/>
      <c r="J634" s="58"/>
      <c r="K634" s="58"/>
      <c r="L634" s="58"/>
      <c r="M634" s="57"/>
      <c r="Q634" s="1" t="s">
        <v>1077</v>
      </c>
    </row>
    <row r="635" spans="1:48" ht="27.95" customHeight="1">
      <c r="A635" s="57"/>
      <c r="B635" s="57"/>
      <c r="C635" s="57"/>
      <c r="D635" s="57"/>
      <c r="E635" s="58"/>
      <c r="F635" s="58"/>
      <c r="G635" s="58"/>
      <c r="H635" s="58"/>
      <c r="I635" s="58"/>
      <c r="J635" s="58"/>
      <c r="K635" s="58"/>
      <c r="L635" s="58"/>
      <c r="M635" s="57"/>
      <c r="Q635" s="1" t="s">
        <v>1077</v>
      </c>
    </row>
    <row r="636" spans="1:48" ht="27.95" customHeight="1">
      <c r="A636" s="57"/>
      <c r="B636" s="57"/>
      <c r="C636" s="57"/>
      <c r="D636" s="57"/>
      <c r="E636" s="58"/>
      <c r="F636" s="58"/>
      <c r="G636" s="58"/>
      <c r="H636" s="58"/>
      <c r="I636" s="58"/>
      <c r="J636" s="58"/>
      <c r="K636" s="58"/>
      <c r="L636" s="58"/>
      <c r="M636" s="57"/>
      <c r="Q636" s="1" t="s">
        <v>1077</v>
      </c>
    </row>
    <row r="637" spans="1:48" ht="27.95" customHeight="1">
      <c r="A637" s="57"/>
      <c r="B637" s="57"/>
      <c r="C637" s="57"/>
      <c r="D637" s="57"/>
      <c r="E637" s="58"/>
      <c r="F637" s="58"/>
      <c r="G637" s="58"/>
      <c r="H637" s="58"/>
      <c r="I637" s="58"/>
      <c r="J637" s="58"/>
      <c r="K637" s="58"/>
      <c r="L637" s="58"/>
      <c r="M637" s="57"/>
      <c r="Q637" s="1" t="s">
        <v>1077</v>
      </c>
    </row>
    <row r="638" spans="1:48" ht="27.95" customHeight="1">
      <c r="A638" s="52" t="s">
        <v>449</v>
      </c>
      <c r="B638" s="53"/>
      <c r="C638" s="53"/>
      <c r="D638" s="53"/>
      <c r="E638" s="54"/>
      <c r="F638" s="54"/>
      <c r="G638" s="54"/>
      <c r="H638" s="54"/>
      <c r="I638" s="54"/>
      <c r="J638" s="54"/>
      <c r="K638" s="54"/>
      <c r="L638" s="54"/>
      <c r="M638" s="54"/>
      <c r="N638" t="s">
        <v>524</v>
      </c>
    </row>
    <row r="639" spans="1:48" ht="27.95" customHeight="1">
      <c r="A639" s="78" t="s">
        <v>1191</v>
      </c>
      <c r="B639" s="78" t="s">
        <v>117</v>
      </c>
      <c r="C639" s="79"/>
      <c r="D639" s="79"/>
      <c r="E639" s="80"/>
      <c r="F639" s="80"/>
      <c r="G639" s="69"/>
      <c r="H639" s="69"/>
      <c r="I639" s="69"/>
      <c r="J639" s="69"/>
      <c r="K639" s="69"/>
      <c r="L639" s="69"/>
      <c r="M639" s="68"/>
      <c r="N639" s="70"/>
      <c r="O639" s="70"/>
      <c r="P639" s="70"/>
      <c r="Q639" s="71" t="s">
        <v>1192</v>
      </c>
      <c r="R639" s="70"/>
      <c r="S639" s="70"/>
      <c r="T639" s="70"/>
      <c r="U639" s="70"/>
      <c r="V639" s="70"/>
      <c r="W639" s="70"/>
      <c r="X639" s="70"/>
      <c r="Y639" s="70"/>
      <c r="Z639" s="70"/>
      <c r="AA639" s="70"/>
      <c r="AB639" s="70"/>
      <c r="AC639" s="70"/>
      <c r="AD639" s="70"/>
      <c r="AE639" s="70"/>
      <c r="AF639" s="70"/>
      <c r="AG639" s="70"/>
      <c r="AH639" s="70"/>
      <c r="AI639" s="70"/>
      <c r="AJ639" s="70"/>
      <c r="AK639" s="70"/>
      <c r="AL639" s="70"/>
      <c r="AM639" s="70"/>
      <c r="AN639" s="70"/>
      <c r="AO639" s="70"/>
      <c r="AP639" s="70"/>
      <c r="AQ639" s="70"/>
      <c r="AR639" s="70"/>
      <c r="AS639" s="70"/>
      <c r="AT639" s="70"/>
      <c r="AU639" s="70"/>
      <c r="AV639" s="70"/>
    </row>
    <row r="640" spans="1:48" ht="27.95" customHeight="1">
      <c r="A640" s="81" t="s">
        <v>525</v>
      </c>
      <c r="B640" s="81" t="s">
        <v>601</v>
      </c>
      <c r="C640" s="81" t="s">
        <v>11</v>
      </c>
      <c r="D640" s="76">
        <v>37</v>
      </c>
      <c r="E640" s="77"/>
      <c r="F640" s="77"/>
      <c r="G640" s="58"/>
      <c r="H640" s="58"/>
      <c r="I640" s="58"/>
      <c r="J640" s="58"/>
      <c r="K640" s="58"/>
      <c r="L640" s="58"/>
      <c r="M640" s="56"/>
      <c r="N640" s="1" t="s">
        <v>1078</v>
      </c>
      <c r="O640" s="1" t="s">
        <v>117</v>
      </c>
      <c r="P640" s="1" t="s">
        <v>117</v>
      </c>
      <c r="Q640" s="1" t="s">
        <v>1192</v>
      </c>
      <c r="R640" s="1" t="s">
        <v>485</v>
      </c>
      <c r="S640" s="1" t="s">
        <v>373</v>
      </c>
      <c r="T640" s="1" t="s">
        <v>373</v>
      </c>
      <c r="X640">
        <v>1</v>
      </c>
      <c r="AR640" s="1" t="s">
        <v>117</v>
      </c>
      <c r="AS640" s="1" t="s">
        <v>117</v>
      </c>
      <c r="AU640" s="1" t="s">
        <v>1193</v>
      </c>
      <c r="AV640">
        <v>618</v>
      </c>
    </row>
    <row r="641" spans="1:48" ht="27.95" customHeight="1">
      <c r="A641" s="81" t="s">
        <v>525</v>
      </c>
      <c r="B641" s="81" t="s">
        <v>606</v>
      </c>
      <c r="C641" s="81" t="s">
        <v>11</v>
      </c>
      <c r="D641" s="76">
        <v>6</v>
      </c>
      <c r="E641" s="77"/>
      <c r="F641" s="77"/>
      <c r="G641" s="58"/>
      <c r="H641" s="58"/>
      <c r="I641" s="58"/>
      <c r="J641" s="58"/>
      <c r="K641" s="58"/>
      <c r="L641" s="58"/>
      <c r="M641" s="56"/>
      <c r="N641" s="1" t="s">
        <v>1194</v>
      </c>
      <c r="O641" s="1" t="s">
        <v>117</v>
      </c>
      <c r="P641" s="1" t="s">
        <v>117</v>
      </c>
      <c r="Q641" s="1" t="s">
        <v>1192</v>
      </c>
      <c r="R641" s="1" t="s">
        <v>485</v>
      </c>
      <c r="S641" s="1" t="s">
        <v>373</v>
      </c>
      <c r="T641" s="1" t="s">
        <v>373</v>
      </c>
      <c r="X641">
        <v>1</v>
      </c>
      <c r="AR641" s="1" t="s">
        <v>117</v>
      </c>
      <c r="AS641" s="1" t="s">
        <v>117</v>
      </c>
      <c r="AU641" s="1" t="s">
        <v>1195</v>
      </c>
      <c r="AV641">
        <v>619</v>
      </c>
    </row>
    <row r="642" spans="1:48" ht="27.95" customHeight="1">
      <c r="A642" s="81" t="s">
        <v>525</v>
      </c>
      <c r="B642" s="81" t="s">
        <v>612</v>
      </c>
      <c r="C642" s="81" t="s">
        <v>11</v>
      </c>
      <c r="D642" s="76">
        <v>2</v>
      </c>
      <c r="E642" s="77"/>
      <c r="F642" s="77"/>
      <c r="G642" s="58"/>
      <c r="H642" s="58"/>
      <c r="I642" s="58"/>
      <c r="J642" s="58"/>
      <c r="K642" s="58"/>
      <c r="L642" s="58"/>
      <c r="M642" s="56"/>
      <c r="N642" s="1" t="s">
        <v>1196</v>
      </c>
      <c r="O642" s="1" t="s">
        <v>117</v>
      </c>
      <c r="P642" s="1" t="s">
        <v>117</v>
      </c>
      <c r="Q642" s="1" t="s">
        <v>1192</v>
      </c>
      <c r="R642" s="1" t="s">
        <v>485</v>
      </c>
      <c r="S642" s="1" t="s">
        <v>373</v>
      </c>
      <c r="T642" s="1" t="s">
        <v>373</v>
      </c>
      <c r="X642">
        <v>1</v>
      </c>
      <c r="AR642" s="1" t="s">
        <v>117</v>
      </c>
      <c r="AS642" s="1" t="s">
        <v>117</v>
      </c>
      <c r="AU642" s="1" t="s">
        <v>1197</v>
      </c>
      <c r="AV642">
        <v>620</v>
      </c>
    </row>
    <row r="643" spans="1:48" ht="27.95" customHeight="1">
      <c r="A643" s="81" t="s">
        <v>1084</v>
      </c>
      <c r="B643" s="81" t="s">
        <v>1085</v>
      </c>
      <c r="C643" s="81" t="s">
        <v>11</v>
      </c>
      <c r="D643" s="76">
        <v>5</v>
      </c>
      <c r="E643" s="77"/>
      <c r="F643" s="77"/>
      <c r="G643" s="58"/>
      <c r="H643" s="58"/>
      <c r="I643" s="58"/>
      <c r="J643" s="58"/>
      <c r="K643" s="58"/>
      <c r="L643" s="58"/>
      <c r="M643" s="56"/>
      <c r="N643" s="1" t="s">
        <v>1086</v>
      </c>
      <c r="O643" s="1" t="s">
        <v>117</v>
      </c>
      <c r="P643" s="1" t="s">
        <v>117</v>
      </c>
      <c r="Q643" s="1" t="s">
        <v>1192</v>
      </c>
      <c r="R643" s="1" t="s">
        <v>485</v>
      </c>
      <c r="S643" s="1" t="s">
        <v>373</v>
      </c>
      <c r="T643" s="1" t="s">
        <v>373</v>
      </c>
      <c r="X643">
        <v>1</v>
      </c>
      <c r="AR643" s="1" t="s">
        <v>117</v>
      </c>
      <c r="AS643" s="1" t="s">
        <v>117</v>
      </c>
      <c r="AU643" s="1" t="s">
        <v>1198</v>
      </c>
      <c r="AV643">
        <v>621</v>
      </c>
    </row>
    <row r="644" spans="1:48" ht="27.95" customHeight="1">
      <c r="A644" s="81" t="s">
        <v>1088</v>
      </c>
      <c r="B644" s="81" t="s">
        <v>1089</v>
      </c>
      <c r="C644" s="81" t="s">
        <v>11</v>
      </c>
      <c r="D644" s="76">
        <v>20</v>
      </c>
      <c r="E644" s="77"/>
      <c r="F644" s="77"/>
      <c r="G644" s="58"/>
      <c r="H644" s="58"/>
      <c r="I644" s="58"/>
      <c r="J644" s="58"/>
      <c r="K644" s="58"/>
      <c r="L644" s="58"/>
      <c r="M644" s="56"/>
      <c r="N644" s="1" t="s">
        <v>1090</v>
      </c>
      <c r="O644" s="1" t="s">
        <v>117</v>
      </c>
      <c r="P644" s="1" t="s">
        <v>117</v>
      </c>
      <c r="Q644" s="1" t="s">
        <v>1192</v>
      </c>
      <c r="R644" s="1" t="s">
        <v>485</v>
      </c>
      <c r="S644" s="1" t="s">
        <v>373</v>
      </c>
      <c r="T644" s="1" t="s">
        <v>373</v>
      </c>
      <c r="X644">
        <v>1</v>
      </c>
      <c r="AR644" s="1" t="s">
        <v>117</v>
      </c>
      <c r="AS644" s="1" t="s">
        <v>117</v>
      </c>
      <c r="AU644" s="1" t="s">
        <v>1199</v>
      </c>
      <c r="AV644">
        <v>622</v>
      </c>
    </row>
    <row r="645" spans="1:48" ht="27.95" customHeight="1">
      <c r="A645" s="81" t="s">
        <v>1088</v>
      </c>
      <c r="B645" s="81" t="s">
        <v>1200</v>
      </c>
      <c r="C645" s="81" t="s">
        <v>11</v>
      </c>
      <c r="D645" s="76">
        <v>2</v>
      </c>
      <c r="E645" s="77"/>
      <c r="F645" s="77"/>
      <c r="G645" s="58"/>
      <c r="H645" s="58"/>
      <c r="I645" s="58"/>
      <c r="J645" s="58"/>
      <c r="K645" s="58"/>
      <c r="L645" s="58"/>
      <c r="M645" s="56"/>
      <c r="N645" s="1" t="s">
        <v>1201</v>
      </c>
      <c r="O645" s="1" t="s">
        <v>117</v>
      </c>
      <c r="P645" s="1" t="s">
        <v>117</v>
      </c>
      <c r="Q645" s="1" t="s">
        <v>1192</v>
      </c>
      <c r="R645" s="1" t="s">
        <v>485</v>
      </c>
      <c r="S645" s="1" t="s">
        <v>373</v>
      </c>
      <c r="T645" s="1" t="s">
        <v>373</v>
      </c>
      <c r="X645">
        <v>1</v>
      </c>
      <c r="AR645" s="1" t="s">
        <v>117</v>
      </c>
      <c r="AS645" s="1" t="s">
        <v>117</v>
      </c>
      <c r="AU645" s="1" t="s">
        <v>1202</v>
      </c>
      <c r="AV645">
        <v>623</v>
      </c>
    </row>
    <row r="646" spans="1:48" ht="27.95" customHeight="1">
      <c r="A646" s="81" t="s">
        <v>1088</v>
      </c>
      <c r="B646" s="81" t="s">
        <v>1098</v>
      </c>
      <c r="C646" s="81" t="s">
        <v>11</v>
      </c>
      <c r="D646" s="76">
        <v>12</v>
      </c>
      <c r="E646" s="77"/>
      <c r="F646" s="77"/>
      <c r="G646" s="58"/>
      <c r="H646" s="58"/>
      <c r="I646" s="58"/>
      <c r="J646" s="58"/>
      <c r="K646" s="58"/>
      <c r="L646" s="58"/>
      <c r="M646" s="56"/>
      <c r="N646" s="1" t="s">
        <v>1099</v>
      </c>
      <c r="O646" s="1" t="s">
        <v>117</v>
      </c>
      <c r="P646" s="1" t="s">
        <v>117</v>
      </c>
      <c r="Q646" s="1" t="s">
        <v>1192</v>
      </c>
      <c r="R646" s="1" t="s">
        <v>485</v>
      </c>
      <c r="S646" s="1" t="s">
        <v>373</v>
      </c>
      <c r="T646" s="1" t="s">
        <v>373</v>
      </c>
      <c r="X646">
        <v>1</v>
      </c>
      <c r="AR646" s="1" t="s">
        <v>117</v>
      </c>
      <c r="AS646" s="1" t="s">
        <v>117</v>
      </c>
      <c r="AU646" s="1" t="s">
        <v>1203</v>
      </c>
      <c r="AV646">
        <v>624</v>
      </c>
    </row>
    <row r="647" spans="1:48" ht="27.95" customHeight="1">
      <c r="A647" s="81" t="s">
        <v>1088</v>
      </c>
      <c r="B647" s="81" t="s">
        <v>1204</v>
      </c>
      <c r="C647" s="81" t="s">
        <v>11</v>
      </c>
      <c r="D647" s="76">
        <v>6</v>
      </c>
      <c r="E647" s="77"/>
      <c r="F647" s="77"/>
      <c r="G647" s="58"/>
      <c r="H647" s="58"/>
      <c r="I647" s="58"/>
      <c r="J647" s="58"/>
      <c r="K647" s="58"/>
      <c r="L647" s="58"/>
      <c r="M647" s="56"/>
      <c r="N647" s="1" t="s">
        <v>1205</v>
      </c>
      <c r="O647" s="1" t="s">
        <v>117</v>
      </c>
      <c r="P647" s="1" t="s">
        <v>117</v>
      </c>
      <c r="Q647" s="1" t="s">
        <v>1192</v>
      </c>
      <c r="R647" s="1" t="s">
        <v>485</v>
      </c>
      <c r="S647" s="1" t="s">
        <v>373</v>
      </c>
      <c r="T647" s="1" t="s">
        <v>373</v>
      </c>
      <c r="X647">
        <v>1</v>
      </c>
      <c r="AR647" s="1" t="s">
        <v>117</v>
      </c>
      <c r="AS647" s="1" t="s">
        <v>117</v>
      </c>
      <c r="AU647" s="1" t="s">
        <v>1206</v>
      </c>
      <c r="AV647">
        <v>625</v>
      </c>
    </row>
    <row r="648" spans="1:48" ht="27.95" customHeight="1">
      <c r="A648" s="81" t="s">
        <v>549</v>
      </c>
      <c r="B648" s="81" t="s">
        <v>1104</v>
      </c>
      <c r="C648" s="81" t="s">
        <v>8</v>
      </c>
      <c r="D648" s="76">
        <v>1</v>
      </c>
      <c r="E648" s="77"/>
      <c r="F648" s="77"/>
      <c r="G648" s="58"/>
      <c r="H648" s="58"/>
      <c r="I648" s="58"/>
      <c r="J648" s="58"/>
      <c r="K648" s="58"/>
      <c r="L648" s="58"/>
      <c r="M648" s="56"/>
      <c r="N648" s="1" t="s">
        <v>1105</v>
      </c>
      <c r="O648" s="1" t="s">
        <v>117</v>
      </c>
      <c r="P648" s="1" t="s">
        <v>117</v>
      </c>
      <c r="Q648" s="1" t="s">
        <v>1192</v>
      </c>
      <c r="R648" s="1" t="s">
        <v>373</v>
      </c>
      <c r="S648" s="1" t="s">
        <v>373</v>
      </c>
      <c r="T648" s="1" t="s">
        <v>485</v>
      </c>
      <c r="AR648" s="1" t="s">
        <v>117</v>
      </c>
      <c r="AS648" s="1" t="s">
        <v>117</v>
      </c>
      <c r="AU648" s="1" t="s">
        <v>1207</v>
      </c>
      <c r="AV648">
        <v>626</v>
      </c>
    </row>
    <row r="649" spans="1:48" ht="27.95" customHeight="1">
      <c r="A649" s="81" t="s">
        <v>549</v>
      </c>
      <c r="B649" s="81" t="s">
        <v>1107</v>
      </c>
      <c r="C649" s="81" t="s">
        <v>8</v>
      </c>
      <c r="D649" s="76">
        <v>2</v>
      </c>
      <c r="E649" s="77"/>
      <c r="F649" s="77"/>
      <c r="G649" s="58"/>
      <c r="H649" s="58"/>
      <c r="I649" s="58"/>
      <c r="J649" s="58"/>
      <c r="K649" s="58"/>
      <c r="L649" s="58"/>
      <c r="M649" s="56"/>
      <c r="N649" s="1" t="s">
        <v>1108</v>
      </c>
      <c r="O649" s="1" t="s">
        <v>117</v>
      </c>
      <c r="P649" s="1" t="s">
        <v>117</v>
      </c>
      <c r="Q649" s="1" t="s">
        <v>1192</v>
      </c>
      <c r="R649" s="1" t="s">
        <v>373</v>
      </c>
      <c r="S649" s="1" t="s">
        <v>373</v>
      </c>
      <c r="T649" s="1" t="s">
        <v>485</v>
      </c>
      <c r="AR649" s="1" t="s">
        <v>117</v>
      </c>
      <c r="AS649" s="1" t="s">
        <v>117</v>
      </c>
      <c r="AU649" s="1" t="s">
        <v>1208</v>
      </c>
      <c r="AV649">
        <v>627</v>
      </c>
    </row>
    <row r="650" spans="1:48" ht="27.95" customHeight="1">
      <c r="A650" s="81" t="s">
        <v>549</v>
      </c>
      <c r="B650" s="81" t="s">
        <v>1110</v>
      </c>
      <c r="C650" s="81" t="s">
        <v>8</v>
      </c>
      <c r="D650" s="76">
        <v>35</v>
      </c>
      <c r="E650" s="77"/>
      <c r="F650" s="77"/>
      <c r="G650" s="58"/>
      <c r="H650" s="58"/>
      <c r="I650" s="58"/>
      <c r="J650" s="58"/>
      <c r="K650" s="58"/>
      <c r="L650" s="58"/>
      <c r="M650" s="56"/>
      <c r="N650" s="1" t="s">
        <v>1111</v>
      </c>
      <c r="O650" s="1" t="s">
        <v>117</v>
      </c>
      <c r="P650" s="1" t="s">
        <v>117</v>
      </c>
      <c r="Q650" s="1" t="s">
        <v>1192</v>
      </c>
      <c r="R650" s="1" t="s">
        <v>373</v>
      </c>
      <c r="S650" s="1" t="s">
        <v>373</v>
      </c>
      <c r="T650" s="1" t="s">
        <v>485</v>
      </c>
      <c r="AR650" s="1" t="s">
        <v>117</v>
      </c>
      <c r="AS650" s="1" t="s">
        <v>117</v>
      </c>
      <c r="AU650" s="1" t="s">
        <v>1209</v>
      </c>
      <c r="AV650">
        <v>628</v>
      </c>
    </row>
    <row r="651" spans="1:48" ht="27.95" customHeight="1">
      <c r="A651" s="81" t="s">
        <v>549</v>
      </c>
      <c r="B651" s="81" t="s">
        <v>1210</v>
      </c>
      <c r="C651" s="81" t="s">
        <v>8</v>
      </c>
      <c r="D651" s="76">
        <v>1</v>
      </c>
      <c r="E651" s="77"/>
      <c r="F651" s="77"/>
      <c r="G651" s="58"/>
      <c r="H651" s="58"/>
      <c r="I651" s="58"/>
      <c r="J651" s="58"/>
      <c r="K651" s="58"/>
      <c r="L651" s="58"/>
      <c r="M651" s="56"/>
      <c r="N651" s="1" t="s">
        <v>1211</v>
      </c>
      <c r="O651" s="1" t="s">
        <v>117</v>
      </c>
      <c r="P651" s="1" t="s">
        <v>117</v>
      </c>
      <c r="Q651" s="1" t="s">
        <v>1192</v>
      </c>
      <c r="R651" s="1" t="s">
        <v>373</v>
      </c>
      <c r="S651" s="1" t="s">
        <v>373</v>
      </c>
      <c r="T651" s="1" t="s">
        <v>485</v>
      </c>
      <c r="AR651" s="1" t="s">
        <v>117</v>
      </c>
      <c r="AS651" s="1" t="s">
        <v>117</v>
      </c>
      <c r="AU651" s="1" t="s">
        <v>1212</v>
      </c>
      <c r="AV651">
        <v>629</v>
      </c>
    </row>
    <row r="652" spans="1:48" ht="27.95" customHeight="1">
      <c r="A652" s="81" t="s">
        <v>549</v>
      </c>
      <c r="B652" s="81" t="s">
        <v>1213</v>
      </c>
      <c r="C652" s="81" t="s">
        <v>8</v>
      </c>
      <c r="D652" s="76">
        <v>2</v>
      </c>
      <c r="E652" s="77"/>
      <c r="F652" s="77"/>
      <c r="G652" s="58"/>
      <c r="H652" s="58"/>
      <c r="I652" s="58"/>
      <c r="J652" s="58"/>
      <c r="K652" s="58"/>
      <c r="L652" s="58"/>
      <c r="M652" s="56"/>
      <c r="N652" s="1" t="s">
        <v>1214</v>
      </c>
      <c r="O652" s="1" t="s">
        <v>117</v>
      </c>
      <c r="P652" s="1" t="s">
        <v>117</v>
      </c>
      <c r="Q652" s="1" t="s">
        <v>1192</v>
      </c>
      <c r="R652" s="1" t="s">
        <v>373</v>
      </c>
      <c r="S652" s="1" t="s">
        <v>373</v>
      </c>
      <c r="T652" s="1" t="s">
        <v>485</v>
      </c>
      <c r="AR652" s="1" t="s">
        <v>117</v>
      </c>
      <c r="AS652" s="1" t="s">
        <v>117</v>
      </c>
      <c r="AU652" s="1" t="s">
        <v>1215</v>
      </c>
      <c r="AV652">
        <v>630</v>
      </c>
    </row>
    <row r="653" spans="1:48" ht="27.95" customHeight="1">
      <c r="A653" s="81" t="s">
        <v>549</v>
      </c>
      <c r="B653" s="81" t="s">
        <v>1216</v>
      </c>
      <c r="C653" s="81" t="s">
        <v>8</v>
      </c>
      <c r="D653" s="76">
        <v>3</v>
      </c>
      <c r="E653" s="77"/>
      <c r="F653" s="77"/>
      <c r="G653" s="58"/>
      <c r="H653" s="58"/>
      <c r="I653" s="58"/>
      <c r="J653" s="58"/>
      <c r="K653" s="58"/>
      <c r="L653" s="58"/>
      <c r="M653" s="56"/>
      <c r="N653" s="1" t="s">
        <v>1217</v>
      </c>
      <c r="O653" s="1" t="s">
        <v>117</v>
      </c>
      <c r="P653" s="1" t="s">
        <v>117</v>
      </c>
      <c r="Q653" s="1" t="s">
        <v>1192</v>
      </c>
      <c r="R653" s="1" t="s">
        <v>373</v>
      </c>
      <c r="S653" s="1" t="s">
        <v>373</v>
      </c>
      <c r="T653" s="1" t="s">
        <v>485</v>
      </c>
      <c r="AR653" s="1" t="s">
        <v>117</v>
      </c>
      <c r="AS653" s="1" t="s">
        <v>117</v>
      </c>
      <c r="AU653" s="1" t="s">
        <v>1218</v>
      </c>
      <c r="AV653">
        <v>631</v>
      </c>
    </row>
    <row r="654" spans="1:48" ht="27.95" customHeight="1">
      <c r="A654" s="81" t="s">
        <v>549</v>
      </c>
      <c r="B654" s="81" t="s">
        <v>1219</v>
      </c>
      <c r="C654" s="81" t="s">
        <v>8</v>
      </c>
      <c r="D654" s="76">
        <v>2</v>
      </c>
      <c r="E654" s="77"/>
      <c r="F654" s="77"/>
      <c r="G654" s="58"/>
      <c r="H654" s="58"/>
      <c r="I654" s="58"/>
      <c r="J654" s="58"/>
      <c r="K654" s="58"/>
      <c r="L654" s="58"/>
      <c r="M654" s="56"/>
      <c r="N654" s="1" t="s">
        <v>1220</v>
      </c>
      <c r="O654" s="1" t="s">
        <v>117</v>
      </c>
      <c r="P654" s="1" t="s">
        <v>117</v>
      </c>
      <c r="Q654" s="1" t="s">
        <v>1192</v>
      </c>
      <c r="R654" s="1" t="s">
        <v>373</v>
      </c>
      <c r="S654" s="1" t="s">
        <v>373</v>
      </c>
      <c r="T654" s="1" t="s">
        <v>485</v>
      </c>
      <c r="AR654" s="1" t="s">
        <v>117</v>
      </c>
      <c r="AS654" s="1" t="s">
        <v>117</v>
      </c>
      <c r="AU654" s="1" t="s">
        <v>1221</v>
      </c>
      <c r="AV654">
        <v>632</v>
      </c>
    </row>
    <row r="655" spans="1:48" ht="27.95" customHeight="1">
      <c r="A655" s="81" t="s">
        <v>549</v>
      </c>
      <c r="B655" s="81" t="s">
        <v>1222</v>
      </c>
      <c r="C655" s="81" t="s">
        <v>8</v>
      </c>
      <c r="D655" s="76">
        <v>1</v>
      </c>
      <c r="E655" s="77"/>
      <c r="F655" s="77"/>
      <c r="G655" s="58"/>
      <c r="H655" s="58"/>
      <c r="I655" s="58"/>
      <c r="J655" s="58"/>
      <c r="K655" s="58"/>
      <c r="L655" s="58"/>
      <c r="M655" s="56"/>
      <c r="N655" s="1" t="s">
        <v>1223</v>
      </c>
      <c r="O655" s="1" t="s">
        <v>117</v>
      </c>
      <c r="P655" s="1" t="s">
        <v>117</v>
      </c>
      <c r="Q655" s="1" t="s">
        <v>1192</v>
      </c>
      <c r="R655" s="1" t="s">
        <v>373</v>
      </c>
      <c r="S655" s="1" t="s">
        <v>373</v>
      </c>
      <c r="T655" s="1" t="s">
        <v>485</v>
      </c>
      <c r="AR655" s="1" t="s">
        <v>117</v>
      </c>
      <c r="AS655" s="1" t="s">
        <v>117</v>
      </c>
      <c r="AU655" s="1" t="s">
        <v>1224</v>
      </c>
      <c r="AV655">
        <v>633</v>
      </c>
    </row>
    <row r="656" spans="1:48" ht="27.95" customHeight="1">
      <c r="A656" s="81" t="s">
        <v>549</v>
      </c>
      <c r="B656" s="81" t="s">
        <v>1225</v>
      </c>
      <c r="C656" s="81" t="s">
        <v>8</v>
      </c>
      <c r="D656" s="76">
        <v>1</v>
      </c>
      <c r="E656" s="77"/>
      <c r="F656" s="77"/>
      <c r="G656" s="58"/>
      <c r="H656" s="58"/>
      <c r="I656" s="58"/>
      <c r="J656" s="58"/>
      <c r="K656" s="58"/>
      <c r="L656" s="58"/>
      <c r="M656" s="56"/>
      <c r="N656" s="1" t="s">
        <v>1226</v>
      </c>
      <c r="O656" s="1" t="s">
        <v>117</v>
      </c>
      <c r="P656" s="1" t="s">
        <v>117</v>
      </c>
      <c r="Q656" s="1" t="s">
        <v>1192</v>
      </c>
      <c r="R656" s="1" t="s">
        <v>373</v>
      </c>
      <c r="S656" s="1" t="s">
        <v>373</v>
      </c>
      <c r="T656" s="1" t="s">
        <v>485</v>
      </c>
      <c r="AR656" s="1" t="s">
        <v>117</v>
      </c>
      <c r="AS656" s="1" t="s">
        <v>117</v>
      </c>
      <c r="AU656" s="1" t="s">
        <v>1227</v>
      </c>
      <c r="AV656">
        <v>634</v>
      </c>
    </row>
    <row r="657" spans="1:48" ht="27.95" customHeight="1">
      <c r="A657" s="81" t="s">
        <v>549</v>
      </c>
      <c r="B657" s="81" t="s">
        <v>1128</v>
      </c>
      <c r="C657" s="81" t="s">
        <v>8</v>
      </c>
      <c r="D657" s="76">
        <v>1</v>
      </c>
      <c r="E657" s="77"/>
      <c r="F657" s="77"/>
      <c r="G657" s="58"/>
      <c r="H657" s="58"/>
      <c r="I657" s="58"/>
      <c r="J657" s="58"/>
      <c r="K657" s="58"/>
      <c r="L657" s="58"/>
      <c r="M657" s="56"/>
      <c r="N657" s="1" t="s">
        <v>1129</v>
      </c>
      <c r="O657" s="1" t="s">
        <v>117</v>
      </c>
      <c r="P657" s="1" t="s">
        <v>117</v>
      </c>
      <c r="Q657" s="1" t="s">
        <v>1192</v>
      </c>
      <c r="R657" s="1" t="s">
        <v>373</v>
      </c>
      <c r="S657" s="1" t="s">
        <v>373</v>
      </c>
      <c r="T657" s="1" t="s">
        <v>485</v>
      </c>
      <c r="AR657" s="1" t="s">
        <v>117</v>
      </c>
      <c r="AS657" s="1" t="s">
        <v>117</v>
      </c>
      <c r="AU657" s="1" t="s">
        <v>1228</v>
      </c>
      <c r="AV657">
        <v>635</v>
      </c>
    </row>
    <row r="658" spans="1:48" ht="27.95" customHeight="1">
      <c r="A658" s="81" t="s">
        <v>549</v>
      </c>
      <c r="B658" s="81" t="s">
        <v>1131</v>
      </c>
      <c r="C658" s="81" t="s">
        <v>8</v>
      </c>
      <c r="D658" s="76">
        <v>2</v>
      </c>
      <c r="E658" s="77"/>
      <c r="F658" s="77"/>
      <c r="G658" s="58"/>
      <c r="H658" s="58"/>
      <c r="I658" s="58"/>
      <c r="J658" s="58"/>
      <c r="K658" s="58"/>
      <c r="L658" s="58"/>
      <c r="M658" s="56"/>
      <c r="N658" s="1" t="s">
        <v>1132</v>
      </c>
      <c r="O658" s="1" t="s">
        <v>117</v>
      </c>
      <c r="P658" s="1" t="s">
        <v>117</v>
      </c>
      <c r="Q658" s="1" t="s">
        <v>1192</v>
      </c>
      <c r="R658" s="1" t="s">
        <v>373</v>
      </c>
      <c r="S658" s="1" t="s">
        <v>373</v>
      </c>
      <c r="T658" s="1" t="s">
        <v>485</v>
      </c>
      <c r="AR658" s="1" t="s">
        <v>117</v>
      </c>
      <c r="AS658" s="1" t="s">
        <v>117</v>
      </c>
      <c r="AU658" s="1" t="s">
        <v>1229</v>
      </c>
      <c r="AV658">
        <v>636</v>
      </c>
    </row>
    <row r="659" spans="1:48" ht="27.95" customHeight="1">
      <c r="A659" s="81" t="s">
        <v>549</v>
      </c>
      <c r="B659" s="81" t="s">
        <v>1134</v>
      </c>
      <c r="C659" s="81" t="s">
        <v>8</v>
      </c>
      <c r="D659" s="76">
        <v>1</v>
      </c>
      <c r="E659" s="77"/>
      <c r="F659" s="77"/>
      <c r="G659" s="58"/>
      <c r="H659" s="58"/>
      <c r="I659" s="58"/>
      <c r="J659" s="58"/>
      <c r="K659" s="58"/>
      <c r="L659" s="58"/>
      <c r="M659" s="56"/>
      <c r="N659" s="1" t="s">
        <v>1135</v>
      </c>
      <c r="O659" s="1" t="s">
        <v>117</v>
      </c>
      <c r="P659" s="1" t="s">
        <v>117</v>
      </c>
      <c r="Q659" s="1" t="s">
        <v>1192</v>
      </c>
      <c r="R659" s="1" t="s">
        <v>373</v>
      </c>
      <c r="S659" s="1" t="s">
        <v>373</v>
      </c>
      <c r="T659" s="1" t="s">
        <v>485</v>
      </c>
      <c r="AR659" s="1" t="s">
        <v>117</v>
      </c>
      <c r="AS659" s="1" t="s">
        <v>117</v>
      </c>
      <c r="AU659" s="1" t="s">
        <v>1230</v>
      </c>
      <c r="AV659">
        <v>637</v>
      </c>
    </row>
    <row r="660" spans="1:48" ht="27.95" customHeight="1">
      <c r="A660" s="81" t="s">
        <v>549</v>
      </c>
      <c r="B660" s="81" t="s">
        <v>1137</v>
      </c>
      <c r="C660" s="81" t="s">
        <v>8</v>
      </c>
      <c r="D660" s="76">
        <v>2</v>
      </c>
      <c r="E660" s="77"/>
      <c r="F660" s="77"/>
      <c r="G660" s="58"/>
      <c r="H660" s="58"/>
      <c r="I660" s="58"/>
      <c r="J660" s="58"/>
      <c r="K660" s="58"/>
      <c r="L660" s="58"/>
      <c r="M660" s="56"/>
      <c r="N660" s="1" t="s">
        <v>1138</v>
      </c>
      <c r="O660" s="1" t="s">
        <v>117</v>
      </c>
      <c r="P660" s="1" t="s">
        <v>117</v>
      </c>
      <c r="Q660" s="1" t="s">
        <v>1192</v>
      </c>
      <c r="R660" s="1" t="s">
        <v>373</v>
      </c>
      <c r="S660" s="1" t="s">
        <v>373</v>
      </c>
      <c r="T660" s="1" t="s">
        <v>485</v>
      </c>
      <c r="AR660" s="1" t="s">
        <v>117</v>
      </c>
      <c r="AS660" s="1" t="s">
        <v>117</v>
      </c>
      <c r="AU660" s="1" t="s">
        <v>1231</v>
      </c>
      <c r="AV660">
        <v>638</v>
      </c>
    </row>
    <row r="661" spans="1:48" ht="27.95" customHeight="1">
      <c r="A661" s="81" t="s">
        <v>1140</v>
      </c>
      <c r="B661" s="81" t="s">
        <v>606</v>
      </c>
      <c r="C661" s="81" t="s">
        <v>8</v>
      </c>
      <c r="D661" s="76">
        <v>1</v>
      </c>
      <c r="E661" s="77"/>
      <c r="F661" s="77"/>
      <c r="G661" s="58"/>
      <c r="H661" s="58"/>
      <c r="I661" s="58"/>
      <c r="J661" s="58"/>
      <c r="K661" s="58"/>
      <c r="L661" s="58"/>
      <c r="M661" s="56"/>
      <c r="N661" s="1" t="s">
        <v>1141</v>
      </c>
      <c r="O661" s="1" t="s">
        <v>117</v>
      </c>
      <c r="P661" s="1" t="s">
        <v>117</v>
      </c>
      <c r="Q661" s="1" t="s">
        <v>1192</v>
      </c>
      <c r="R661" s="1" t="s">
        <v>485</v>
      </c>
      <c r="S661" s="1" t="s">
        <v>373</v>
      </c>
      <c r="T661" s="1" t="s">
        <v>373</v>
      </c>
      <c r="X661">
        <v>1</v>
      </c>
      <c r="AR661" s="1" t="s">
        <v>117</v>
      </c>
      <c r="AS661" s="1" t="s">
        <v>117</v>
      </c>
      <c r="AU661" s="1" t="s">
        <v>1232</v>
      </c>
      <c r="AV661">
        <v>639</v>
      </c>
    </row>
    <row r="662" spans="1:48" ht="27.95" customHeight="1">
      <c r="A662" s="81" t="s">
        <v>1140</v>
      </c>
      <c r="B662" s="81" t="s">
        <v>612</v>
      </c>
      <c r="C662" s="81" t="s">
        <v>8</v>
      </c>
      <c r="D662" s="76">
        <v>2</v>
      </c>
      <c r="E662" s="77"/>
      <c r="F662" s="77"/>
      <c r="G662" s="58"/>
      <c r="H662" s="58"/>
      <c r="I662" s="58"/>
      <c r="J662" s="58"/>
      <c r="K662" s="58"/>
      <c r="L662" s="58"/>
      <c r="M662" s="56"/>
      <c r="N662" s="1" t="s">
        <v>1143</v>
      </c>
      <c r="O662" s="1" t="s">
        <v>117</v>
      </c>
      <c r="P662" s="1" t="s">
        <v>117</v>
      </c>
      <c r="Q662" s="1" t="s">
        <v>1192</v>
      </c>
      <c r="R662" s="1" t="s">
        <v>485</v>
      </c>
      <c r="S662" s="1" t="s">
        <v>373</v>
      </c>
      <c r="T662" s="1" t="s">
        <v>373</v>
      </c>
      <c r="X662">
        <v>1</v>
      </c>
      <c r="AR662" s="1" t="s">
        <v>117</v>
      </c>
      <c r="AS662" s="1" t="s">
        <v>117</v>
      </c>
      <c r="AU662" s="1" t="s">
        <v>1233</v>
      </c>
      <c r="AV662">
        <v>640</v>
      </c>
    </row>
    <row r="663" spans="1:48" ht="27.95" customHeight="1">
      <c r="A663" s="81" t="s">
        <v>598</v>
      </c>
      <c r="B663" s="81" t="s">
        <v>601</v>
      </c>
      <c r="C663" s="81" t="s">
        <v>88</v>
      </c>
      <c r="D663" s="76">
        <v>80</v>
      </c>
      <c r="E663" s="77"/>
      <c r="F663" s="77"/>
      <c r="G663" s="58"/>
      <c r="H663" s="58"/>
      <c r="I663" s="58"/>
      <c r="J663" s="58"/>
      <c r="K663" s="58"/>
      <c r="L663" s="58"/>
      <c r="M663" s="56"/>
      <c r="N663" s="1" t="s">
        <v>1145</v>
      </c>
      <c r="O663" s="1" t="s">
        <v>117</v>
      </c>
      <c r="P663" s="1" t="s">
        <v>117</v>
      </c>
      <c r="Q663" s="1" t="s">
        <v>1192</v>
      </c>
      <c r="R663" s="1" t="s">
        <v>485</v>
      </c>
      <c r="S663" s="1" t="s">
        <v>373</v>
      </c>
      <c r="T663" s="1" t="s">
        <v>373</v>
      </c>
      <c r="X663">
        <v>1</v>
      </c>
      <c r="AR663" s="1" t="s">
        <v>117</v>
      </c>
      <c r="AS663" s="1" t="s">
        <v>117</v>
      </c>
      <c r="AU663" s="1" t="s">
        <v>1234</v>
      </c>
      <c r="AV663">
        <v>641</v>
      </c>
    </row>
    <row r="664" spans="1:48" ht="27.95" customHeight="1">
      <c r="A664" s="81" t="s">
        <v>598</v>
      </c>
      <c r="B664" s="81" t="s">
        <v>606</v>
      </c>
      <c r="C664" s="81" t="s">
        <v>88</v>
      </c>
      <c r="D664" s="76">
        <v>13</v>
      </c>
      <c r="E664" s="77"/>
      <c r="F664" s="77"/>
      <c r="G664" s="58"/>
      <c r="H664" s="58"/>
      <c r="I664" s="58"/>
      <c r="J664" s="58"/>
      <c r="K664" s="58"/>
      <c r="L664" s="58"/>
      <c r="M664" s="56"/>
      <c r="N664" s="1" t="s">
        <v>1235</v>
      </c>
      <c r="O664" s="1" t="s">
        <v>117</v>
      </c>
      <c r="P664" s="1" t="s">
        <v>117</v>
      </c>
      <c r="Q664" s="1" t="s">
        <v>1192</v>
      </c>
      <c r="R664" s="1" t="s">
        <v>485</v>
      </c>
      <c r="S664" s="1" t="s">
        <v>373</v>
      </c>
      <c r="T664" s="1" t="s">
        <v>373</v>
      </c>
      <c r="X664">
        <v>1</v>
      </c>
      <c r="AR664" s="1" t="s">
        <v>117</v>
      </c>
      <c r="AS664" s="1" t="s">
        <v>117</v>
      </c>
      <c r="AU664" s="1" t="s">
        <v>1236</v>
      </c>
      <c r="AV664">
        <v>642</v>
      </c>
    </row>
    <row r="665" spans="1:48" ht="27.95" customHeight="1">
      <c r="A665" s="81" t="s">
        <v>598</v>
      </c>
      <c r="B665" s="81" t="s">
        <v>612</v>
      </c>
      <c r="C665" s="81" t="s">
        <v>88</v>
      </c>
      <c r="D665" s="76">
        <v>16</v>
      </c>
      <c r="E665" s="77"/>
      <c r="F665" s="77"/>
      <c r="G665" s="58"/>
      <c r="H665" s="58"/>
      <c r="I665" s="58"/>
      <c r="J665" s="58"/>
      <c r="K665" s="58"/>
      <c r="L665" s="58"/>
      <c r="M665" s="56"/>
      <c r="N665" s="1" t="s">
        <v>1151</v>
      </c>
      <c r="O665" s="1" t="s">
        <v>117</v>
      </c>
      <c r="P665" s="1" t="s">
        <v>117</v>
      </c>
      <c r="Q665" s="1" t="s">
        <v>1192</v>
      </c>
      <c r="R665" s="1" t="s">
        <v>485</v>
      </c>
      <c r="S665" s="1" t="s">
        <v>373</v>
      </c>
      <c r="T665" s="1" t="s">
        <v>373</v>
      </c>
      <c r="X665">
        <v>1</v>
      </c>
      <c r="AR665" s="1" t="s">
        <v>117</v>
      </c>
      <c r="AS665" s="1" t="s">
        <v>117</v>
      </c>
      <c r="AU665" s="1" t="s">
        <v>1237</v>
      </c>
      <c r="AV665">
        <v>643</v>
      </c>
    </row>
    <row r="666" spans="1:48" ht="27.95" customHeight="1">
      <c r="A666" s="81" t="s">
        <v>1153</v>
      </c>
      <c r="B666" s="81" t="s">
        <v>601</v>
      </c>
      <c r="C666" s="81" t="s">
        <v>16</v>
      </c>
      <c r="D666" s="76">
        <v>1</v>
      </c>
      <c r="E666" s="77"/>
      <c r="F666" s="77"/>
      <c r="G666" s="58"/>
      <c r="H666" s="58"/>
      <c r="I666" s="58"/>
      <c r="J666" s="58"/>
      <c r="K666" s="58"/>
      <c r="L666" s="58"/>
      <c r="M666" s="56"/>
      <c r="N666" s="1" t="s">
        <v>1154</v>
      </c>
      <c r="O666" s="1" t="s">
        <v>117</v>
      </c>
      <c r="P666" s="1" t="s">
        <v>117</v>
      </c>
      <c r="Q666" s="1" t="s">
        <v>1192</v>
      </c>
      <c r="R666" s="1" t="s">
        <v>373</v>
      </c>
      <c r="S666" s="1" t="s">
        <v>373</v>
      </c>
      <c r="T666" s="1" t="s">
        <v>485</v>
      </c>
      <c r="AR666" s="1" t="s">
        <v>117</v>
      </c>
      <c r="AS666" s="1" t="s">
        <v>117</v>
      </c>
      <c r="AU666" s="1" t="s">
        <v>1238</v>
      </c>
      <c r="AV666">
        <v>644</v>
      </c>
    </row>
    <row r="667" spans="1:48" ht="27.95" customHeight="1">
      <c r="A667" s="81" t="s">
        <v>1153</v>
      </c>
      <c r="B667" s="81" t="s">
        <v>606</v>
      </c>
      <c r="C667" s="81" t="s">
        <v>16</v>
      </c>
      <c r="D667" s="76">
        <v>1</v>
      </c>
      <c r="E667" s="77"/>
      <c r="F667" s="77"/>
      <c r="G667" s="58"/>
      <c r="H667" s="58"/>
      <c r="I667" s="58"/>
      <c r="J667" s="58"/>
      <c r="K667" s="58"/>
      <c r="L667" s="58"/>
      <c r="M667" s="56"/>
      <c r="N667" s="1" t="s">
        <v>1239</v>
      </c>
      <c r="O667" s="1" t="s">
        <v>117</v>
      </c>
      <c r="P667" s="1" t="s">
        <v>117</v>
      </c>
      <c r="Q667" s="1" t="s">
        <v>1192</v>
      </c>
      <c r="R667" s="1" t="s">
        <v>373</v>
      </c>
      <c r="S667" s="1" t="s">
        <v>373</v>
      </c>
      <c r="T667" s="1" t="s">
        <v>485</v>
      </c>
      <c r="AR667" s="1" t="s">
        <v>117</v>
      </c>
      <c r="AS667" s="1" t="s">
        <v>117</v>
      </c>
      <c r="AU667" s="1" t="s">
        <v>1240</v>
      </c>
      <c r="AV667">
        <v>645</v>
      </c>
    </row>
    <row r="668" spans="1:48" ht="27.95" customHeight="1">
      <c r="A668" s="81" t="s">
        <v>1153</v>
      </c>
      <c r="B668" s="81" t="s">
        <v>612</v>
      </c>
      <c r="C668" s="81" t="s">
        <v>16</v>
      </c>
      <c r="D668" s="76">
        <v>1</v>
      </c>
      <c r="E668" s="77"/>
      <c r="F668" s="77"/>
      <c r="G668" s="58"/>
      <c r="H668" s="58"/>
      <c r="I668" s="58"/>
      <c r="J668" s="58"/>
      <c r="K668" s="58"/>
      <c r="L668" s="58"/>
      <c r="M668" s="56"/>
      <c r="N668" s="1" t="s">
        <v>1241</v>
      </c>
      <c r="O668" s="1" t="s">
        <v>117</v>
      </c>
      <c r="P668" s="1" t="s">
        <v>117</v>
      </c>
      <c r="Q668" s="1" t="s">
        <v>1192</v>
      </c>
      <c r="R668" s="1" t="s">
        <v>373</v>
      </c>
      <c r="S668" s="1" t="s">
        <v>373</v>
      </c>
      <c r="T668" s="1" t="s">
        <v>485</v>
      </c>
      <c r="AR668" s="1" t="s">
        <v>117</v>
      </c>
      <c r="AS668" s="1" t="s">
        <v>117</v>
      </c>
      <c r="AU668" s="1" t="s">
        <v>1242</v>
      </c>
      <c r="AV668">
        <v>646</v>
      </c>
    </row>
    <row r="669" spans="1:48" ht="27.95" customHeight="1">
      <c r="A669" s="81" t="s">
        <v>615</v>
      </c>
      <c r="B669" s="81" t="s">
        <v>117</v>
      </c>
      <c r="C669" s="81" t="s">
        <v>89</v>
      </c>
      <c r="D669" s="76">
        <v>5</v>
      </c>
      <c r="E669" s="77"/>
      <c r="F669" s="77"/>
      <c r="G669" s="58"/>
      <c r="H669" s="58"/>
      <c r="I669" s="58"/>
      <c r="J669" s="58"/>
      <c r="K669" s="58"/>
      <c r="L669" s="58"/>
      <c r="M669" s="56"/>
      <c r="N669" s="1" t="s">
        <v>1160</v>
      </c>
      <c r="O669" s="1" t="s">
        <v>117</v>
      </c>
      <c r="P669" s="1" t="s">
        <v>117</v>
      </c>
      <c r="Q669" s="1" t="s">
        <v>1192</v>
      </c>
      <c r="R669" s="1" t="s">
        <v>373</v>
      </c>
      <c r="S669" s="1" t="s">
        <v>373</v>
      </c>
      <c r="T669" s="1" t="s">
        <v>485</v>
      </c>
      <c r="AR669" s="1" t="s">
        <v>117</v>
      </c>
      <c r="AS669" s="1" t="s">
        <v>117</v>
      </c>
      <c r="AU669" s="1" t="s">
        <v>1243</v>
      </c>
      <c r="AV669">
        <v>647</v>
      </c>
    </row>
    <row r="670" spans="1:48" ht="27.95" customHeight="1">
      <c r="A670" s="81" t="s">
        <v>618</v>
      </c>
      <c r="B670" s="81" t="s">
        <v>117</v>
      </c>
      <c r="C670" s="81" t="s">
        <v>89</v>
      </c>
      <c r="D670" s="76">
        <v>5</v>
      </c>
      <c r="E670" s="77"/>
      <c r="F670" s="77"/>
      <c r="G670" s="58"/>
      <c r="H670" s="58"/>
      <c r="I670" s="58"/>
      <c r="J670" s="58"/>
      <c r="K670" s="58"/>
      <c r="L670" s="58"/>
      <c r="M670" s="56"/>
      <c r="N670" s="1" t="s">
        <v>1162</v>
      </c>
      <c r="O670" s="1" t="s">
        <v>117</v>
      </c>
      <c r="P670" s="1" t="s">
        <v>117</v>
      </c>
      <c r="Q670" s="1" t="s">
        <v>1192</v>
      </c>
      <c r="R670" s="1" t="s">
        <v>373</v>
      </c>
      <c r="S670" s="1" t="s">
        <v>373</v>
      </c>
      <c r="T670" s="1" t="s">
        <v>485</v>
      </c>
      <c r="AR670" s="1" t="s">
        <v>117</v>
      </c>
      <c r="AS670" s="1" t="s">
        <v>117</v>
      </c>
      <c r="AU670" s="1" t="s">
        <v>1244</v>
      </c>
      <c r="AV670">
        <v>648</v>
      </c>
    </row>
    <row r="671" spans="1:48" ht="27.95" customHeight="1">
      <c r="A671" s="81" t="s">
        <v>644</v>
      </c>
      <c r="B671" s="81" t="s">
        <v>601</v>
      </c>
      <c r="C671" s="81" t="s">
        <v>88</v>
      </c>
      <c r="D671" s="76">
        <v>14</v>
      </c>
      <c r="E671" s="77"/>
      <c r="F671" s="77"/>
      <c r="G671" s="58"/>
      <c r="H671" s="58"/>
      <c r="I671" s="58"/>
      <c r="J671" s="58"/>
      <c r="K671" s="58"/>
      <c r="L671" s="58"/>
      <c r="M671" s="56"/>
      <c r="N671" s="1" t="s">
        <v>1164</v>
      </c>
      <c r="O671" s="1" t="s">
        <v>117</v>
      </c>
      <c r="P671" s="1" t="s">
        <v>117</v>
      </c>
      <c r="Q671" s="1" t="s">
        <v>1192</v>
      </c>
      <c r="R671" s="1" t="s">
        <v>485</v>
      </c>
      <c r="S671" s="1" t="s">
        <v>373</v>
      </c>
      <c r="T671" s="1" t="s">
        <v>373</v>
      </c>
      <c r="X671">
        <v>1</v>
      </c>
      <c r="AR671" s="1" t="s">
        <v>117</v>
      </c>
      <c r="AS671" s="1" t="s">
        <v>117</v>
      </c>
      <c r="AU671" s="1" t="s">
        <v>1245</v>
      </c>
      <c r="AV671">
        <v>649</v>
      </c>
    </row>
    <row r="672" spans="1:48" ht="27.95" customHeight="1">
      <c r="A672" s="81" t="s">
        <v>644</v>
      </c>
      <c r="B672" s="81" t="s">
        <v>606</v>
      </c>
      <c r="C672" s="81" t="s">
        <v>88</v>
      </c>
      <c r="D672" s="76">
        <v>2</v>
      </c>
      <c r="E672" s="77"/>
      <c r="F672" s="77"/>
      <c r="G672" s="58"/>
      <c r="H672" s="58"/>
      <c r="I672" s="58"/>
      <c r="J672" s="58"/>
      <c r="K672" s="58"/>
      <c r="L672" s="58"/>
      <c r="M672" s="56"/>
      <c r="N672" s="1" t="s">
        <v>1246</v>
      </c>
      <c r="O672" s="1" t="s">
        <v>117</v>
      </c>
      <c r="P672" s="1" t="s">
        <v>117</v>
      </c>
      <c r="Q672" s="1" t="s">
        <v>1192</v>
      </c>
      <c r="R672" s="1" t="s">
        <v>485</v>
      </c>
      <c r="S672" s="1" t="s">
        <v>373</v>
      </c>
      <c r="T672" s="1" t="s">
        <v>373</v>
      </c>
      <c r="X672">
        <v>1</v>
      </c>
      <c r="AR672" s="1" t="s">
        <v>117</v>
      </c>
      <c r="AS672" s="1" t="s">
        <v>117</v>
      </c>
      <c r="AU672" s="1" t="s">
        <v>1247</v>
      </c>
      <c r="AV672">
        <v>650</v>
      </c>
    </row>
    <row r="673" spans="1:48" ht="27.95" customHeight="1">
      <c r="A673" s="81" t="s">
        <v>644</v>
      </c>
      <c r="B673" s="81" t="s">
        <v>612</v>
      </c>
      <c r="C673" s="81" t="s">
        <v>88</v>
      </c>
      <c r="D673" s="76">
        <v>1</v>
      </c>
      <c r="E673" s="77"/>
      <c r="F673" s="77"/>
      <c r="G673" s="58"/>
      <c r="H673" s="58"/>
      <c r="I673" s="58"/>
      <c r="J673" s="58"/>
      <c r="K673" s="58"/>
      <c r="L673" s="58"/>
      <c r="M673" s="56"/>
      <c r="N673" s="1" t="s">
        <v>1248</v>
      </c>
      <c r="O673" s="1" t="s">
        <v>117</v>
      </c>
      <c r="P673" s="1" t="s">
        <v>117</v>
      </c>
      <c r="Q673" s="1" t="s">
        <v>1192</v>
      </c>
      <c r="R673" s="1" t="s">
        <v>485</v>
      </c>
      <c r="S673" s="1" t="s">
        <v>373</v>
      </c>
      <c r="T673" s="1" t="s">
        <v>373</v>
      </c>
      <c r="X673">
        <v>1</v>
      </c>
      <c r="AR673" s="1" t="s">
        <v>117</v>
      </c>
      <c r="AS673" s="1" t="s">
        <v>117</v>
      </c>
      <c r="AU673" s="1" t="s">
        <v>1249</v>
      </c>
      <c r="AV673">
        <v>651</v>
      </c>
    </row>
    <row r="674" spans="1:48" ht="27.95" customHeight="1">
      <c r="A674" s="81" t="s">
        <v>1170</v>
      </c>
      <c r="B674" s="81" t="s">
        <v>601</v>
      </c>
      <c r="C674" s="81" t="s">
        <v>88</v>
      </c>
      <c r="D674" s="76">
        <v>1</v>
      </c>
      <c r="E674" s="77"/>
      <c r="F674" s="77"/>
      <c r="G674" s="58"/>
      <c r="H674" s="58"/>
      <c r="I674" s="58"/>
      <c r="J674" s="58"/>
      <c r="K674" s="58"/>
      <c r="L674" s="58"/>
      <c r="M674" s="56"/>
      <c r="N674" s="1" t="s">
        <v>1171</v>
      </c>
      <c r="O674" s="1" t="s">
        <v>117</v>
      </c>
      <c r="P674" s="1" t="s">
        <v>117</v>
      </c>
      <c r="Q674" s="1" t="s">
        <v>1192</v>
      </c>
      <c r="R674" s="1" t="s">
        <v>485</v>
      </c>
      <c r="S674" s="1" t="s">
        <v>373</v>
      </c>
      <c r="T674" s="1" t="s">
        <v>373</v>
      </c>
      <c r="X674">
        <v>1</v>
      </c>
      <c r="AR674" s="1" t="s">
        <v>117</v>
      </c>
      <c r="AS674" s="1" t="s">
        <v>117</v>
      </c>
      <c r="AU674" s="1" t="s">
        <v>1250</v>
      </c>
      <c r="AV674">
        <v>652</v>
      </c>
    </row>
    <row r="675" spans="1:48" ht="27.95" customHeight="1">
      <c r="A675" s="81" t="s">
        <v>1170</v>
      </c>
      <c r="B675" s="81" t="s">
        <v>606</v>
      </c>
      <c r="C675" s="81" t="s">
        <v>88</v>
      </c>
      <c r="D675" s="76">
        <v>1</v>
      </c>
      <c r="E675" s="77"/>
      <c r="F675" s="77"/>
      <c r="G675" s="58"/>
      <c r="H675" s="58"/>
      <c r="I675" s="58"/>
      <c r="J675" s="58"/>
      <c r="K675" s="58"/>
      <c r="L675" s="58"/>
      <c r="M675" s="56"/>
      <c r="N675" s="1" t="s">
        <v>1251</v>
      </c>
      <c r="O675" s="1" t="s">
        <v>117</v>
      </c>
      <c r="P675" s="1" t="s">
        <v>117</v>
      </c>
      <c r="Q675" s="1" t="s">
        <v>1192</v>
      </c>
      <c r="R675" s="1" t="s">
        <v>485</v>
      </c>
      <c r="S675" s="1" t="s">
        <v>373</v>
      </c>
      <c r="T675" s="1" t="s">
        <v>373</v>
      </c>
      <c r="X675">
        <v>1</v>
      </c>
      <c r="AR675" s="1" t="s">
        <v>117</v>
      </c>
      <c r="AS675" s="1" t="s">
        <v>117</v>
      </c>
      <c r="AU675" s="1" t="s">
        <v>1252</v>
      </c>
      <c r="AV675">
        <v>653</v>
      </c>
    </row>
    <row r="676" spans="1:48" ht="27.95" customHeight="1">
      <c r="A676" s="81" t="s">
        <v>1170</v>
      </c>
      <c r="B676" s="81" t="s">
        <v>612</v>
      </c>
      <c r="C676" s="81" t="s">
        <v>88</v>
      </c>
      <c r="D676" s="76">
        <v>1</v>
      </c>
      <c r="E676" s="77"/>
      <c r="F676" s="77"/>
      <c r="G676" s="58"/>
      <c r="H676" s="58"/>
      <c r="I676" s="58"/>
      <c r="J676" s="58"/>
      <c r="K676" s="58"/>
      <c r="L676" s="58"/>
      <c r="M676" s="56"/>
      <c r="N676" s="1" t="s">
        <v>1253</v>
      </c>
      <c r="O676" s="1" t="s">
        <v>117</v>
      </c>
      <c r="P676" s="1" t="s">
        <v>117</v>
      </c>
      <c r="Q676" s="1" t="s">
        <v>1192</v>
      </c>
      <c r="R676" s="1" t="s">
        <v>485</v>
      </c>
      <c r="S676" s="1" t="s">
        <v>373</v>
      </c>
      <c r="T676" s="1" t="s">
        <v>373</v>
      </c>
      <c r="X676">
        <v>1</v>
      </c>
      <c r="AR676" s="1" t="s">
        <v>117</v>
      </c>
      <c r="AS676" s="1" t="s">
        <v>117</v>
      </c>
      <c r="AU676" s="1" t="s">
        <v>1254</v>
      </c>
      <c r="AV676">
        <v>654</v>
      </c>
    </row>
    <row r="677" spans="1:48" ht="27.95" customHeight="1">
      <c r="A677" s="81" t="s">
        <v>1177</v>
      </c>
      <c r="B677" s="81" t="s">
        <v>606</v>
      </c>
      <c r="C677" s="81" t="s">
        <v>88</v>
      </c>
      <c r="D677" s="76">
        <v>1</v>
      </c>
      <c r="E677" s="77"/>
      <c r="F677" s="77"/>
      <c r="G677" s="58"/>
      <c r="H677" s="58"/>
      <c r="I677" s="58"/>
      <c r="J677" s="58"/>
      <c r="K677" s="58"/>
      <c r="L677" s="58"/>
      <c r="M677" s="56"/>
      <c r="N677" s="1" t="s">
        <v>1178</v>
      </c>
      <c r="O677" s="1" t="s">
        <v>117</v>
      </c>
      <c r="P677" s="1" t="s">
        <v>117</v>
      </c>
      <c r="Q677" s="1" t="s">
        <v>1192</v>
      </c>
      <c r="R677" s="1" t="s">
        <v>485</v>
      </c>
      <c r="S677" s="1" t="s">
        <v>373</v>
      </c>
      <c r="T677" s="1" t="s">
        <v>373</v>
      </c>
      <c r="X677">
        <v>1</v>
      </c>
      <c r="AR677" s="1" t="s">
        <v>117</v>
      </c>
      <c r="AS677" s="1" t="s">
        <v>117</v>
      </c>
      <c r="AU677" s="1" t="s">
        <v>1255</v>
      </c>
      <c r="AV677">
        <v>655</v>
      </c>
    </row>
    <row r="678" spans="1:48" ht="27.95" customHeight="1">
      <c r="A678" s="81" t="s">
        <v>1177</v>
      </c>
      <c r="B678" s="81" t="s">
        <v>612</v>
      </c>
      <c r="C678" s="81" t="s">
        <v>88</v>
      </c>
      <c r="D678" s="76">
        <v>1</v>
      </c>
      <c r="E678" s="77"/>
      <c r="F678" s="77"/>
      <c r="G678" s="58"/>
      <c r="H678" s="58"/>
      <c r="I678" s="58"/>
      <c r="J678" s="58"/>
      <c r="K678" s="58"/>
      <c r="L678" s="58"/>
      <c r="M678" s="56"/>
      <c r="N678" s="1" t="s">
        <v>1256</v>
      </c>
      <c r="O678" s="1" t="s">
        <v>117</v>
      </c>
      <c r="P678" s="1" t="s">
        <v>117</v>
      </c>
      <c r="Q678" s="1" t="s">
        <v>1192</v>
      </c>
      <c r="R678" s="1" t="s">
        <v>485</v>
      </c>
      <c r="S678" s="1" t="s">
        <v>373</v>
      </c>
      <c r="T678" s="1" t="s">
        <v>373</v>
      </c>
      <c r="X678">
        <v>1</v>
      </c>
      <c r="AR678" s="1" t="s">
        <v>117</v>
      </c>
      <c r="AS678" s="1" t="s">
        <v>117</v>
      </c>
      <c r="AU678" s="1" t="s">
        <v>1257</v>
      </c>
      <c r="AV678">
        <v>656</v>
      </c>
    </row>
    <row r="679" spans="1:48" ht="27.95" customHeight="1">
      <c r="A679" s="81" t="s">
        <v>1177</v>
      </c>
      <c r="B679" s="81" t="s">
        <v>1258</v>
      </c>
      <c r="C679" s="81" t="s">
        <v>88</v>
      </c>
      <c r="D679" s="76">
        <v>1</v>
      </c>
      <c r="E679" s="77"/>
      <c r="F679" s="77"/>
      <c r="G679" s="58"/>
      <c r="H679" s="58"/>
      <c r="I679" s="58"/>
      <c r="J679" s="58"/>
      <c r="K679" s="58"/>
      <c r="L679" s="58"/>
      <c r="M679" s="56"/>
      <c r="N679" s="1" t="s">
        <v>1259</v>
      </c>
      <c r="O679" s="1" t="s">
        <v>117</v>
      </c>
      <c r="P679" s="1" t="s">
        <v>117</v>
      </c>
      <c r="Q679" s="1" t="s">
        <v>1192</v>
      </c>
      <c r="R679" s="1" t="s">
        <v>485</v>
      </c>
      <c r="S679" s="1" t="s">
        <v>373</v>
      </c>
      <c r="T679" s="1" t="s">
        <v>373</v>
      </c>
      <c r="X679">
        <v>1</v>
      </c>
      <c r="AR679" s="1" t="s">
        <v>117</v>
      </c>
      <c r="AS679" s="1" t="s">
        <v>117</v>
      </c>
      <c r="AU679" s="1" t="s">
        <v>1260</v>
      </c>
      <c r="AV679">
        <v>657</v>
      </c>
    </row>
    <row r="680" spans="1:48" ht="27.95" customHeight="1">
      <c r="A680" s="81" t="s">
        <v>1184</v>
      </c>
      <c r="B680" s="81" t="s">
        <v>606</v>
      </c>
      <c r="C680" s="81" t="s">
        <v>88</v>
      </c>
      <c r="D680" s="76">
        <v>5</v>
      </c>
      <c r="E680" s="77"/>
      <c r="F680" s="77"/>
      <c r="G680" s="58"/>
      <c r="H680" s="58"/>
      <c r="I680" s="58"/>
      <c r="J680" s="58"/>
      <c r="K680" s="58"/>
      <c r="L680" s="58"/>
      <c r="M680" s="56"/>
      <c r="N680" s="1" t="s">
        <v>1185</v>
      </c>
      <c r="O680" s="1" t="s">
        <v>117</v>
      </c>
      <c r="P680" s="1" t="s">
        <v>117</v>
      </c>
      <c r="Q680" s="1" t="s">
        <v>1192</v>
      </c>
      <c r="R680" s="1" t="s">
        <v>485</v>
      </c>
      <c r="S680" s="1" t="s">
        <v>373</v>
      </c>
      <c r="T680" s="1" t="s">
        <v>373</v>
      </c>
      <c r="X680">
        <v>1</v>
      </c>
      <c r="AR680" s="1" t="s">
        <v>117</v>
      </c>
      <c r="AS680" s="1" t="s">
        <v>117</v>
      </c>
      <c r="AU680" s="1" t="s">
        <v>1261</v>
      </c>
      <c r="AV680">
        <v>658</v>
      </c>
    </row>
    <row r="681" spans="1:48" ht="27.95" customHeight="1">
      <c r="A681" s="81" t="s">
        <v>1187</v>
      </c>
      <c r="B681" s="81" t="s">
        <v>1188</v>
      </c>
      <c r="C681" s="81" t="s">
        <v>89</v>
      </c>
      <c r="D681" s="76">
        <v>1</v>
      </c>
      <c r="E681" s="77"/>
      <c r="F681" s="77"/>
      <c r="G681" s="58"/>
      <c r="H681" s="58"/>
      <c r="I681" s="58"/>
      <c r="J681" s="58"/>
      <c r="K681" s="58"/>
      <c r="L681" s="58"/>
      <c r="M681" s="56"/>
      <c r="N681" s="1" t="s">
        <v>1189</v>
      </c>
      <c r="O681" s="1" t="s">
        <v>117</v>
      </c>
      <c r="P681" s="1" t="s">
        <v>117</v>
      </c>
      <c r="Q681" s="1" t="s">
        <v>1192</v>
      </c>
      <c r="R681" s="1" t="s">
        <v>373</v>
      </c>
      <c r="S681" s="1" t="s">
        <v>373</v>
      </c>
      <c r="T681" s="1" t="s">
        <v>373</v>
      </c>
      <c r="U681">
        <v>1</v>
      </c>
      <c r="V681">
        <v>1</v>
      </c>
      <c r="W681">
        <v>0.5</v>
      </c>
      <c r="AR681" s="1" t="s">
        <v>117</v>
      </c>
      <c r="AS681" s="1" t="s">
        <v>117</v>
      </c>
      <c r="AU681" s="1" t="s">
        <v>1262</v>
      </c>
      <c r="AV681">
        <v>949</v>
      </c>
    </row>
    <row r="682" spans="1:48" ht="27.95" customHeight="1">
      <c r="A682" s="57"/>
      <c r="B682" s="57"/>
      <c r="C682" s="57"/>
      <c r="D682" s="57"/>
      <c r="E682" s="58"/>
      <c r="F682" s="58"/>
      <c r="G682" s="58"/>
      <c r="H682" s="58"/>
      <c r="I682" s="58"/>
      <c r="J682" s="58"/>
      <c r="K682" s="58"/>
      <c r="L682" s="58"/>
      <c r="M682" s="57"/>
      <c r="Q682" s="1" t="s">
        <v>1192</v>
      </c>
    </row>
    <row r="683" spans="1:48" ht="27.95" customHeight="1">
      <c r="A683" s="57"/>
      <c r="B683" s="57"/>
      <c r="C683" s="57"/>
      <c r="D683" s="57"/>
      <c r="E683" s="58"/>
      <c r="F683" s="58"/>
      <c r="G683" s="58"/>
      <c r="H683" s="58"/>
      <c r="I683" s="58"/>
      <c r="J683" s="58"/>
      <c r="K683" s="58"/>
      <c r="L683" s="58"/>
      <c r="M683" s="57"/>
      <c r="Q683" s="1" t="s">
        <v>1192</v>
      </c>
    </row>
    <row r="684" spans="1:48" ht="27.95" customHeight="1">
      <c r="A684" s="57"/>
      <c r="B684" s="57"/>
      <c r="C684" s="57"/>
      <c r="D684" s="57"/>
      <c r="E684" s="58"/>
      <c r="F684" s="58"/>
      <c r="G684" s="58"/>
      <c r="H684" s="58"/>
      <c r="I684" s="58"/>
      <c r="J684" s="58"/>
      <c r="K684" s="58"/>
      <c r="L684" s="58"/>
      <c r="M684" s="57"/>
      <c r="Q684" s="1" t="s">
        <v>1192</v>
      </c>
    </row>
    <row r="685" spans="1:48" ht="27.95" customHeight="1">
      <c r="A685" s="57"/>
      <c r="B685" s="57"/>
      <c r="C685" s="57"/>
      <c r="D685" s="57"/>
      <c r="E685" s="58"/>
      <c r="F685" s="58"/>
      <c r="G685" s="58"/>
      <c r="H685" s="58"/>
      <c r="I685" s="58"/>
      <c r="J685" s="58"/>
      <c r="K685" s="58"/>
      <c r="L685" s="58"/>
      <c r="M685" s="57"/>
      <c r="Q685" s="1" t="s">
        <v>1192</v>
      </c>
    </row>
    <row r="686" spans="1:48" ht="27.95" customHeight="1">
      <c r="A686" s="57"/>
      <c r="B686" s="57"/>
      <c r="C686" s="57"/>
      <c r="D686" s="57"/>
      <c r="E686" s="58"/>
      <c r="F686" s="58"/>
      <c r="G686" s="58"/>
      <c r="H686" s="58"/>
      <c r="I686" s="58"/>
      <c r="J686" s="58"/>
      <c r="K686" s="58"/>
      <c r="L686" s="58"/>
      <c r="M686" s="57"/>
      <c r="Q686" s="1" t="s">
        <v>1192</v>
      </c>
    </row>
    <row r="687" spans="1:48" ht="27.95" customHeight="1">
      <c r="A687" s="57"/>
      <c r="B687" s="57"/>
      <c r="C687" s="57"/>
      <c r="D687" s="57"/>
      <c r="E687" s="58"/>
      <c r="F687" s="58"/>
      <c r="G687" s="58"/>
      <c r="H687" s="58"/>
      <c r="I687" s="58"/>
      <c r="J687" s="58"/>
      <c r="K687" s="58"/>
      <c r="L687" s="58"/>
      <c r="M687" s="57"/>
      <c r="Q687" s="1" t="s">
        <v>1192</v>
      </c>
    </row>
    <row r="688" spans="1:48" ht="27.95" customHeight="1">
      <c r="A688" s="57"/>
      <c r="B688" s="57"/>
      <c r="C688" s="57"/>
      <c r="D688" s="57"/>
      <c r="E688" s="58"/>
      <c r="F688" s="58"/>
      <c r="G688" s="58"/>
      <c r="H688" s="58"/>
      <c r="I688" s="58"/>
      <c r="J688" s="58"/>
      <c r="K688" s="58"/>
      <c r="L688" s="58"/>
      <c r="M688" s="57"/>
      <c r="Q688" s="1" t="s">
        <v>1192</v>
      </c>
    </row>
    <row r="689" spans="1:48" ht="27.95" customHeight="1">
      <c r="A689" s="57"/>
      <c r="B689" s="57"/>
      <c r="C689" s="57"/>
      <c r="D689" s="57"/>
      <c r="E689" s="58"/>
      <c r="F689" s="58"/>
      <c r="G689" s="58"/>
      <c r="H689" s="58"/>
      <c r="I689" s="58"/>
      <c r="J689" s="58"/>
      <c r="K689" s="58"/>
      <c r="L689" s="58"/>
      <c r="M689" s="57"/>
      <c r="Q689" s="1" t="s">
        <v>1192</v>
      </c>
    </row>
    <row r="690" spans="1:48" ht="27.95" customHeight="1">
      <c r="A690" s="52" t="s">
        <v>449</v>
      </c>
      <c r="B690" s="53"/>
      <c r="C690" s="53"/>
      <c r="D690" s="53"/>
      <c r="E690" s="54"/>
      <c r="F690" s="54"/>
      <c r="G690" s="54"/>
      <c r="H690" s="54"/>
      <c r="I690" s="54"/>
      <c r="J690" s="54"/>
      <c r="K690" s="54"/>
      <c r="L690" s="54"/>
      <c r="M690" s="53"/>
      <c r="N690" t="s">
        <v>524</v>
      </c>
    </row>
    <row r="691" spans="1:48" ht="27.95" hidden="1" customHeight="1">
      <c r="A691" s="66" t="s">
        <v>1263</v>
      </c>
      <c r="B691" s="67" t="s">
        <v>117</v>
      </c>
      <c r="C691" s="68"/>
      <c r="D691" s="68"/>
      <c r="E691" s="69"/>
      <c r="F691" s="69"/>
      <c r="G691" s="69"/>
      <c r="H691" s="69"/>
      <c r="I691" s="69"/>
      <c r="J691" s="69"/>
      <c r="K691" s="69"/>
      <c r="L691" s="69"/>
      <c r="M691" s="68"/>
      <c r="N691" s="70"/>
      <c r="O691" s="70"/>
      <c r="P691" s="70"/>
      <c r="Q691" s="71" t="s">
        <v>1264</v>
      </c>
      <c r="R691" s="70"/>
      <c r="S691" s="70"/>
      <c r="T691" s="70"/>
      <c r="U691" s="70"/>
      <c r="V691" s="70"/>
      <c r="W691" s="70"/>
      <c r="X691" s="70"/>
      <c r="Y691" s="70"/>
      <c r="Z691" s="70"/>
      <c r="AA691" s="70"/>
      <c r="AB691" s="70"/>
      <c r="AC691" s="70"/>
      <c r="AD691" s="70"/>
      <c r="AE691" s="70"/>
      <c r="AF691" s="70"/>
      <c r="AG691" s="70"/>
      <c r="AH691" s="70"/>
      <c r="AI691" s="70"/>
      <c r="AJ691" s="70"/>
      <c r="AK691" s="70"/>
      <c r="AL691" s="70"/>
      <c r="AM691" s="70"/>
      <c r="AN691" s="70"/>
      <c r="AO691" s="70"/>
      <c r="AP691" s="70"/>
      <c r="AQ691" s="70"/>
      <c r="AR691" s="70"/>
      <c r="AS691" s="70"/>
      <c r="AT691" s="70"/>
      <c r="AU691" s="70"/>
      <c r="AV691" s="70"/>
    </row>
    <row r="692" spans="1:48" ht="27.95" hidden="1" customHeight="1">
      <c r="A692" s="55" t="s">
        <v>525</v>
      </c>
      <c r="B692" s="56" t="s">
        <v>601</v>
      </c>
      <c r="C692" s="56" t="s">
        <v>11</v>
      </c>
      <c r="D692" s="57"/>
      <c r="E692" s="58"/>
      <c r="F692" s="58"/>
      <c r="G692" s="58"/>
      <c r="H692" s="58"/>
      <c r="I692" s="58"/>
      <c r="J692" s="58"/>
      <c r="K692" s="58"/>
      <c r="L692" s="58"/>
      <c r="M692" s="56"/>
      <c r="N692" s="1" t="s">
        <v>1078</v>
      </c>
      <c r="O692" s="1" t="s">
        <v>117</v>
      </c>
      <c r="P692" s="1" t="s">
        <v>117</v>
      </c>
      <c r="Q692" s="1" t="s">
        <v>1264</v>
      </c>
      <c r="R692" s="1" t="s">
        <v>485</v>
      </c>
      <c r="S692" s="1" t="s">
        <v>373</v>
      </c>
      <c r="T692" s="1" t="s">
        <v>373</v>
      </c>
      <c r="X692">
        <v>1</v>
      </c>
      <c r="AR692" s="1" t="s">
        <v>117</v>
      </c>
      <c r="AS692" s="1" t="s">
        <v>117</v>
      </c>
      <c r="AU692" s="1" t="s">
        <v>1265</v>
      </c>
      <c r="AV692">
        <v>660</v>
      </c>
    </row>
    <row r="693" spans="1:48" ht="27.95" hidden="1" customHeight="1">
      <c r="A693" s="55" t="s">
        <v>525</v>
      </c>
      <c r="B693" s="56" t="s">
        <v>606</v>
      </c>
      <c r="C693" s="56" t="s">
        <v>11</v>
      </c>
      <c r="D693" s="57"/>
      <c r="E693" s="58"/>
      <c r="F693" s="58"/>
      <c r="G693" s="58"/>
      <c r="H693" s="58"/>
      <c r="I693" s="58"/>
      <c r="J693" s="58"/>
      <c r="K693" s="58"/>
      <c r="L693" s="58"/>
      <c r="M693" s="56"/>
      <c r="N693" s="1" t="s">
        <v>1194</v>
      </c>
      <c r="O693" s="1" t="s">
        <v>117</v>
      </c>
      <c r="P693" s="1" t="s">
        <v>117</v>
      </c>
      <c r="Q693" s="1" t="s">
        <v>1264</v>
      </c>
      <c r="R693" s="1" t="s">
        <v>485</v>
      </c>
      <c r="S693" s="1" t="s">
        <v>373</v>
      </c>
      <c r="T693" s="1" t="s">
        <v>373</v>
      </c>
      <c r="X693">
        <v>1</v>
      </c>
      <c r="AR693" s="1" t="s">
        <v>117</v>
      </c>
      <c r="AS693" s="1" t="s">
        <v>117</v>
      </c>
      <c r="AU693" s="1" t="s">
        <v>1266</v>
      </c>
      <c r="AV693">
        <v>661</v>
      </c>
    </row>
    <row r="694" spans="1:48" ht="27.95" hidden="1" customHeight="1">
      <c r="A694" s="55" t="s">
        <v>525</v>
      </c>
      <c r="B694" s="56" t="s">
        <v>612</v>
      </c>
      <c r="C694" s="56" t="s">
        <v>11</v>
      </c>
      <c r="D694" s="57"/>
      <c r="E694" s="58"/>
      <c r="F694" s="58"/>
      <c r="G694" s="58"/>
      <c r="H694" s="58"/>
      <c r="I694" s="58"/>
      <c r="J694" s="58"/>
      <c r="K694" s="58"/>
      <c r="L694" s="58"/>
      <c r="M694" s="56"/>
      <c r="N694" s="1" t="s">
        <v>1196</v>
      </c>
      <c r="O694" s="1" t="s">
        <v>117</v>
      </c>
      <c r="P694" s="1" t="s">
        <v>117</v>
      </c>
      <c r="Q694" s="1" t="s">
        <v>1264</v>
      </c>
      <c r="R694" s="1" t="s">
        <v>485</v>
      </c>
      <c r="S694" s="1" t="s">
        <v>373</v>
      </c>
      <c r="T694" s="1" t="s">
        <v>373</v>
      </c>
      <c r="X694">
        <v>1</v>
      </c>
      <c r="AR694" s="1" t="s">
        <v>117</v>
      </c>
      <c r="AS694" s="1" t="s">
        <v>117</v>
      </c>
      <c r="AU694" s="1" t="s">
        <v>1267</v>
      </c>
      <c r="AV694">
        <v>662</v>
      </c>
    </row>
    <row r="695" spans="1:48" ht="27.95" hidden="1" customHeight="1">
      <c r="A695" s="55" t="s">
        <v>1084</v>
      </c>
      <c r="B695" s="56" t="s">
        <v>1085</v>
      </c>
      <c r="C695" s="56" t="s">
        <v>11</v>
      </c>
      <c r="D695" s="57"/>
      <c r="E695" s="58"/>
      <c r="F695" s="58"/>
      <c r="G695" s="58"/>
      <c r="H695" s="58"/>
      <c r="I695" s="58"/>
      <c r="J695" s="58"/>
      <c r="K695" s="58"/>
      <c r="L695" s="58"/>
      <c r="M695" s="56"/>
      <c r="N695" s="1" t="s">
        <v>1086</v>
      </c>
      <c r="O695" s="1" t="s">
        <v>117</v>
      </c>
      <c r="P695" s="1" t="s">
        <v>117</v>
      </c>
      <c r="Q695" s="1" t="s">
        <v>1264</v>
      </c>
      <c r="R695" s="1" t="s">
        <v>485</v>
      </c>
      <c r="S695" s="1" t="s">
        <v>373</v>
      </c>
      <c r="T695" s="1" t="s">
        <v>373</v>
      </c>
      <c r="X695">
        <v>1</v>
      </c>
      <c r="AR695" s="1" t="s">
        <v>117</v>
      </c>
      <c r="AS695" s="1" t="s">
        <v>117</v>
      </c>
      <c r="AU695" s="1" t="s">
        <v>1268</v>
      </c>
      <c r="AV695">
        <v>663</v>
      </c>
    </row>
    <row r="696" spans="1:48" ht="27.95" hidden="1" customHeight="1">
      <c r="A696" s="55" t="s">
        <v>1088</v>
      </c>
      <c r="B696" s="56" t="s">
        <v>1089</v>
      </c>
      <c r="C696" s="56" t="s">
        <v>11</v>
      </c>
      <c r="D696" s="57"/>
      <c r="E696" s="58"/>
      <c r="F696" s="58"/>
      <c r="G696" s="58"/>
      <c r="H696" s="58"/>
      <c r="I696" s="58"/>
      <c r="J696" s="58"/>
      <c r="K696" s="58"/>
      <c r="L696" s="58"/>
      <c r="M696" s="56"/>
      <c r="N696" s="1" t="s">
        <v>1090</v>
      </c>
      <c r="O696" s="1" t="s">
        <v>117</v>
      </c>
      <c r="P696" s="1" t="s">
        <v>117</v>
      </c>
      <c r="Q696" s="1" t="s">
        <v>1264</v>
      </c>
      <c r="R696" s="1" t="s">
        <v>485</v>
      </c>
      <c r="S696" s="1" t="s">
        <v>373</v>
      </c>
      <c r="T696" s="1" t="s">
        <v>373</v>
      </c>
      <c r="X696">
        <v>1</v>
      </c>
      <c r="AR696" s="1" t="s">
        <v>117</v>
      </c>
      <c r="AS696" s="1" t="s">
        <v>117</v>
      </c>
      <c r="AU696" s="1" t="s">
        <v>1269</v>
      </c>
      <c r="AV696">
        <v>664</v>
      </c>
    </row>
    <row r="697" spans="1:48" ht="27.95" hidden="1" customHeight="1">
      <c r="A697" s="55" t="s">
        <v>1088</v>
      </c>
      <c r="B697" s="56" t="s">
        <v>1200</v>
      </c>
      <c r="C697" s="56" t="s">
        <v>11</v>
      </c>
      <c r="D697" s="57"/>
      <c r="E697" s="58"/>
      <c r="F697" s="58"/>
      <c r="G697" s="58"/>
      <c r="H697" s="58"/>
      <c r="I697" s="58"/>
      <c r="J697" s="58"/>
      <c r="K697" s="58"/>
      <c r="L697" s="58"/>
      <c r="M697" s="56"/>
      <c r="N697" s="1" t="s">
        <v>1201</v>
      </c>
      <c r="O697" s="1" t="s">
        <v>117</v>
      </c>
      <c r="P697" s="1" t="s">
        <v>117</v>
      </c>
      <c r="Q697" s="1" t="s">
        <v>1264</v>
      </c>
      <c r="R697" s="1" t="s">
        <v>485</v>
      </c>
      <c r="S697" s="1" t="s">
        <v>373</v>
      </c>
      <c r="T697" s="1" t="s">
        <v>373</v>
      </c>
      <c r="X697">
        <v>1</v>
      </c>
      <c r="AR697" s="1" t="s">
        <v>117</v>
      </c>
      <c r="AS697" s="1" t="s">
        <v>117</v>
      </c>
      <c r="AU697" s="1" t="s">
        <v>1270</v>
      </c>
      <c r="AV697">
        <v>665</v>
      </c>
    </row>
    <row r="698" spans="1:48" ht="27.95" hidden="1" customHeight="1">
      <c r="A698" s="55" t="s">
        <v>1088</v>
      </c>
      <c r="B698" s="56" t="s">
        <v>1098</v>
      </c>
      <c r="C698" s="56" t="s">
        <v>11</v>
      </c>
      <c r="D698" s="57"/>
      <c r="E698" s="58"/>
      <c r="F698" s="58"/>
      <c r="G698" s="58"/>
      <c r="H698" s="58"/>
      <c r="I698" s="58"/>
      <c r="J698" s="58"/>
      <c r="K698" s="58"/>
      <c r="L698" s="58"/>
      <c r="M698" s="56"/>
      <c r="N698" s="1" t="s">
        <v>1099</v>
      </c>
      <c r="O698" s="1" t="s">
        <v>117</v>
      </c>
      <c r="P698" s="1" t="s">
        <v>117</v>
      </c>
      <c r="Q698" s="1" t="s">
        <v>1264</v>
      </c>
      <c r="R698" s="1" t="s">
        <v>485</v>
      </c>
      <c r="S698" s="1" t="s">
        <v>373</v>
      </c>
      <c r="T698" s="1" t="s">
        <v>373</v>
      </c>
      <c r="X698">
        <v>1</v>
      </c>
      <c r="AR698" s="1" t="s">
        <v>117</v>
      </c>
      <c r="AS698" s="1" t="s">
        <v>117</v>
      </c>
      <c r="AU698" s="1" t="s">
        <v>1271</v>
      </c>
      <c r="AV698">
        <v>666</v>
      </c>
    </row>
    <row r="699" spans="1:48" ht="27.95" hidden="1" customHeight="1">
      <c r="A699" s="55" t="s">
        <v>1088</v>
      </c>
      <c r="B699" s="56" t="s">
        <v>1204</v>
      </c>
      <c r="C699" s="56" t="s">
        <v>11</v>
      </c>
      <c r="D699" s="57"/>
      <c r="E699" s="58"/>
      <c r="F699" s="58"/>
      <c r="G699" s="58"/>
      <c r="H699" s="58"/>
      <c r="I699" s="58"/>
      <c r="J699" s="58"/>
      <c r="K699" s="58"/>
      <c r="L699" s="58"/>
      <c r="M699" s="56"/>
      <c r="N699" s="1" t="s">
        <v>1205</v>
      </c>
      <c r="O699" s="1" t="s">
        <v>117</v>
      </c>
      <c r="P699" s="1" t="s">
        <v>117</v>
      </c>
      <c r="Q699" s="1" t="s">
        <v>1264</v>
      </c>
      <c r="R699" s="1" t="s">
        <v>485</v>
      </c>
      <c r="S699" s="1" t="s">
        <v>373</v>
      </c>
      <c r="T699" s="1" t="s">
        <v>373</v>
      </c>
      <c r="X699">
        <v>1</v>
      </c>
      <c r="AR699" s="1" t="s">
        <v>117</v>
      </c>
      <c r="AS699" s="1" t="s">
        <v>117</v>
      </c>
      <c r="AU699" s="1" t="s">
        <v>1272</v>
      </c>
      <c r="AV699">
        <v>667</v>
      </c>
    </row>
    <row r="700" spans="1:48" ht="27.95" hidden="1" customHeight="1">
      <c r="A700" s="55" t="s">
        <v>549</v>
      </c>
      <c r="B700" s="56" t="s">
        <v>1104</v>
      </c>
      <c r="C700" s="56" t="s">
        <v>8</v>
      </c>
      <c r="D700" s="57"/>
      <c r="E700" s="58"/>
      <c r="F700" s="58"/>
      <c r="G700" s="58"/>
      <c r="H700" s="58"/>
      <c r="I700" s="58"/>
      <c r="J700" s="58"/>
      <c r="K700" s="58"/>
      <c r="L700" s="58"/>
      <c r="M700" s="56"/>
      <c r="N700" s="1" t="s">
        <v>1105</v>
      </c>
      <c r="O700" s="1" t="s">
        <v>117</v>
      </c>
      <c r="P700" s="1" t="s">
        <v>117</v>
      </c>
      <c r="Q700" s="1" t="s">
        <v>1264</v>
      </c>
      <c r="R700" s="1" t="s">
        <v>373</v>
      </c>
      <c r="S700" s="1" t="s">
        <v>373</v>
      </c>
      <c r="T700" s="1" t="s">
        <v>485</v>
      </c>
      <c r="AR700" s="1" t="s">
        <v>117</v>
      </c>
      <c r="AS700" s="1" t="s">
        <v>117</v>
      </c>
      <c r="AU700" s="1" t="s">
        <v>1273</v>
      </c>
      <c r="AV700">
        <v>668</v>
      </c>
    </row>
    <row r="701" spans="1:48" ht="27.95" hidden="1" customHeight="1">
      <c r="A701" s="55" t="s">
        <v>549</v>
      </c>
      <c r="B701" s="56" t="s">
        <v>1107</v>
      </c>
      <c r="C701" s="56" t="s">
        <v>8</v>
      </c>
      <c r="D701" s="57"/>
      <c r="E701" s="58"/>
      <c r="F701" s="58"/>
      <c r="G701" s="58"/>
      <c r="H701" s="58"/>
      <c r="I701" s="58"/>
      <c r="J701" s="58"/>
      <c r="K701" s="58"/>
      <c r="L701" s="58"/>
      <c r="M701" s="56"/>
      <c r="N701" s="1" t="s">
        <v>1108</v>
      </c>
      <c r="O701" s="1" t="s">
        <v>117</v>
      </c>
      <c r="P701" s="1" t="s">
        <v>117</v>
      </c>
      <c r="Q701" s="1" t="s">
        <v>1264</v>
      </c>
      <c r="R701" s="1" t="s">
        <v>373</v>
      </c>
      <c r="S701" s="1" t="s">
        <v>373</v>
      </c>
      <c r="T701" s="1" t="s">
        <v>485</v>
      </c>
      <c r="AR701" s="1" t="s">
        <v>117</v>
      </c>
      <c r="AS701" s="1" t="s">
        <v>117</v>
      </c>
      <c r="AU701" s="1" t="s">
        <v>1274</v>
      </c>
      <c r="AV701">
        <v>669</v>
      </c>
    </row>
    <row r="702" spans="1:48" ht="27.95" hidden="1" customHeight="1">
      <c r="A702" s="55" t="s">
        <v>549</v>
      </c>
      <c r="B702" s="56" t="s">
        <v>1110</v>
      </c>
      <c r="C702" s="56" t="s">
        <v>8</v>
      </c>
      <c r="D702" s="57"/>
      <c r="E702" s="58"/>
      <c r="F702" s="58"/>
      <c r="G702" s="58"/>
      <c r="H702" s="58"/>
      <c r="I702" s="58"/>
      <c r="J702" s="58"/>
      <c r="K702" s="58"/>
      <c r="L702" s="58"/>
      <c r="M702" s="56"/>
      <c r="N702" s="1" t="s">
        <v>1111</v>
      </c>
      <c r="O702" s="1" t="s">
        <v>117</v>
      </c>
      <c r="P702" s="1" t="s">
        <v>117</v>
      </c>
      <c r="Q702" s="1" t="s">
        <v>1264</v>
      </c>
      <c r="R702" s="1" t="s">
        <v>373</v>
      </c>
      <c r="S702" s="1" t="s">
        <v>373</v>
      </c>
      <c r="T702" s="1" t="s">
        <v>485</v>
      </c>
      <c r="AR702" s="1" t="s">
        <v>117</v>
      </c>
      <c r="AS702" s="1" t="s">
        <v>117</v>
      </c>
      <c r="AU702" s="1" t="s">
        <v>1275</v>
      </c>
      <c r="AV702">
        <v>670</v>
      </c>
    </row>
    <row r="703" spans="1:48" ht="27.95" hidden="1" customHeight="1">
      <c r="A703" s="55" t="s">
        <v>549</v>
      </c>
      <c r="B703" s="56" t="s">
        <v>1210</v>
      </c>
      <c r="C703" s="56" t="s">
        <v>8</v>
      </c>
      <c r="D703" s="57"/>
      <c r="E703" s="58"/>
      <c r="F703" s="58"/>
      <c r="G703" s="58"/>
      <c r="H703" s="58"/>
      <c r="I703" s="58"/>
      <c r="J703" s="58"/>
      <c r="K703" s="58"/>
      <c r="L703" s="58"/>
      <c r="M703" s="56"/>
      <c r="N703" s="1" t="s">
        <v>1211</v>
      </c>
      <c r="O703" s="1" t="s">
        <v>117</v>
      </c>
      <c r="P703" s="1" t="s">
        <v>117</v>
      </c>
      <c r="Q703" s="1" t="s">
        <v>1264</v>
      </c>
      <c r="R703" s="1" t="s">
        <v>373</v>
      </c>
      <c r="S703" s="1" t="s">
        <v>373</v>
      </c>
      <c r="T703" s="1" t="s">
        <v>485</v>
      </c>
      <c r="AR703" s="1" t="s">
        <v>117</v>
      </c>
      <c r="AS703" s="1" t="s">
        <v>117</v>
      </c>
      <c r="AU703" s="1" t="s">
        <v>1276</v>
      </c>
      <c r="AV703">
        <v>671</v>
      </c>
    </row>
    <row r="704" spans="1:48" ht="27.95" hidden="1" customHeight="1">
      <c r="A704" s="55" t="s">
        <v>549</v>
      </c>
      <c r="B704" s="56" t="s">
        <v>1213</v>
      </c>
      <c r="C704" s="56" t="s">
        <v>8</v>
      </c>
      <c r="D704" s="57"/>
      <c r="E704" s="58"/>
      <c r="F704" s="58"/>
      <c r="G704" s="58"/>
      <c r="H704" s="58"/>
      <c r="I704" s="58"/>
      <c r="J704" s="58"/>
      <c r="K704" s="58"/>
      <c r="L704" s="58"/>
      <c r="M704" s="56"/>
      <c r="N704" s="1" t="s">
        <v>1214</v>
      </c>
      <c r="O704" s="1" t="s">
        <v>117</v>
      </c>
      <c r="P704" s="1" t="s">
        <v>117</v>
      </c>
      <c r="Q704" s="1" t="s">
        <v>1264</v>
      </c>
      <c r="R704" s="1" t="s">
        <v>373</v>
      </c>
      <c r="S704" s="1" t="s">
        <v>373</v>
      </c>
      <c r="T704" s="1" t="s">
        <v>485</v>
      </c>
      <c r="AR704" s="1" t="s">
        <v>117</v>
      </c>
      <c r="AS704" s="1" t="s">
        <v>117</v>
      </c>
      <c r="AU704" s="1" t="s">
        <v>1277</v>
      </c>
      <c r="AV704">
        <v>672</v>
      </c>
    </row>
    <row r="705" spans="1:48" ht="27.95" hidden="1" customHeight="1">
      <c r="A705" s="55" t="s">
        <v>549</v>
      </c>
      <c r="B705" s="56" t="s">
        <v>1216</v>
      </c>
      <c r="C705" s="56" t="s">
        <v>8</v>
      </c>
      <c r="D705" s="57"/>
      <c r="E705" s="58"/>
      <c r="F705" s="58"/>
      <c r="G705" s="58"/>
      <c r="H705" s="58"/>
      <c r="I705" s="58"/>
      <c r="J705" s="58"/>
      <c r="K705" s="58"/>
      <c r="L705" s="58"/>
      <c r="M705" s="56"/>
      <c r="N705" s="1" t="s">
        <v>1217</v>
      </c>
      <c r="O705" s="1" t="s">
        <v>117</v>
      </c>
      <c r="P705" s="1" t="s">
        <v>117</v>
      </c>
      <c r="Q705" s="1" t="s">
        <v>1264</v>
      </c>
      <c r="R705" s="1" t="s">
        <v>373</v>
      </c>
      <c r="S705" s="1" t="s">
        <v>373</v>
      </c>
      <c r="T705" s="1" t="s">
        <v>485</v>
      </c>
      <c r="AR705" s="1" t="s">
        <v>117</v>
      </c>
      <c r="AS705" s="1" t="s">
        <v>117</v>
      </c>
      <c r="AU705" s="1" t="s">
        <v>1278</v>
      </c>
      <c r="AV705">
        <v>673</v>
      </c>
    </row>
    <row r="706" spans="1:48" ht="27.95" hidden="1" customHeight="1">
      <c r="A706" s="55" t="s">
        <v>549</v>
      </c>
      <c r="B706" s="56" t="s">
        <v>1219</v>
      </c>
      <c r="C706" s="56" t="s">
        <v>8</v>
      </c>
      <c r="D706" s="57"/>
      <c r="E706" s="58"/>
      <c r="F706" s="58"/>
      <c r="G706" s="58"/>
      <c r="H706" s="58"/>
      <c r="I706" s="58"/>
      <c r="J706" s="58"/>
      <c r="K706" s="58"/>
      <c r="L706" s="58"/>
      <c r="M706" s="56"/>
      <c r="N706" s="1" t="s">
        <v>1220</v>
      </c>
      <c r="O706" s="1" t="s">
        <v>117</v>
      </c>
      <c r="P706" s="1" t="s">
        <v>117</v>
      </c>
      <c r="Q706" s="1" t="s">
        <v>1264</v>
      </c>
      <c r="R706" s="1" t="s">
        <v>373</v>
      </c>
      <c r="S706" s="1" t="s">
        <v>373</v>
      </c>
      <c r="T706" s="1" t="s">
        <v>485</v>
      </c>
      <c r="AR706" s="1" t="s">
        <v>117</v>
      </c>
      <c r="AS706" s="1" t="s">
        <v>117</v>
      </c>
      <c r="AU706" s="1" t="s">
        <v>1279</v>
      </c>
      <c r="AV706">
        <v>674</v>
      </c>
    </row>
    <row r="707" spans="1:48" ht="27.95" hidden="1" customHeight="1">
      <c r="A707" s="55" t="s">
        <v>549</v>
      </c>
      <c r="B707" s="56" t="s">
        <v>1222</v>
      </c>
      <c r="C707" s="56" t="s">
        <v>8</v>
      </c>
      <c r="D707" s="57"/>
      <c r="E707" s="58"/>
      <c r="F707" s="58"/>
      <c r="G707" s="58"/>
      <c r="H707" s="58"/>
      <c r="I707" s="58"/>
      <c r="J707" s="58"/>
      <c r="K707" s="58"/>
      <c r="L707" s="58"/>
      <c r="M707" s="56"/>
      <c r="N707" s="1" t="s">
        <v>1223</v>
      </c>
      <c r="O707" s="1" t="s">
        <v>117</v>
      </c>
      <c r="P707" s="1" t="s">
        <v>117</v>
      </c>
      <c r="Q707" s="1" t="s">
        <v>1264</v>
      </c>
      <c r="R707" s="1" t="s">
        <v>373</v>
      </c>
      <c r="S707" s="1" t="s">
        <v>373</v>
      </c>
      <c r="T707" s="1" t="s">
        <v>485</v>
      </c>
      <c r="AR707" s="1" t="s">
        <v>117</v>
      </c>
      <c r="AS707" s="1" t="s">
        <v>117</v>
      </c>
      <c r="AU707" s="1" t="s">
        <v>1280</v>
      </c>
      <c r="AV707">
        <v>675</v>
      </c>
    </row>
    <row r="708" spans="1:48" ht="27.95" hidden="1" customHeight="1">
      <c r="A708" s="55" t="s">
        <v>549</v>
      </c>
      <c r="B708" s="56" t="s">
        <v>1225</v>
      </c>
      <c r="C708" s="56" t="s">
        <v>8</v>
      </c>
      <c r="D708" s="57"/>
      <c r="E708" s="58"/>
      <c r="F708" s="58"/>
      <c r="G708" s="58"/>
      <c r="H708" s="58"/>
      <c r="I708" s="58"/>
      <c r="J708" s="58"/>
      <c r="K708" s="58"/>
      <c r="L708" s="58"/>
      <c r="M708" s="56"/>
      <c r="N708" s="1" t="s">
        <v>1226</v>
      </c>
      <c r="O708" s="1" t="s">
        <v>117</v>
      </c>
      <c r="P708" s="1" t="s">
        <v>117</v>
      </c>
      <c r="Q708" s="1" t="s">
        <v>1264</v>
      </c>
      <c r="R708" s="1" t="s">
        <v>373</v>
      </c>
      <c r="S708" s="1" t="s">
        <v>373</v>
      </c>
      <c r="T708" s="1" t="s">
        <v>485</v>
      </c>
      <c r="AR708" s="1" t="s">
        <v>117</v>
      </c>
      <c r="AS708" s="1" t="s">
        <v>117</v>
      </c>
      <c r="AU708" s="1" t="s">
        <v>1281</v>
      </c>
      <c r="AV708">
        <v>676</v>
      </c>
    </row>
    <row r="709" spans="1:48" ht="27.95" hidden="1" customHeight="1">
      <c r="A709" s="55" t="s">
        <v>549</v>
      </c>
      <c r="B709" s="56" t="s">
        <v>1128</v>
      </c>
      <c r="C709" s="56" t="s">
        <v>8</v>
      </c>
      <c r="D709" s="57"/>
      <c r="E709" s="58"/>
      <c r="F709" s="58"/>
      <c r="G709" s="58"/>
      <c r="H709" s="58"/>
      <c r="I709" s="58"/>
      <c r="J709" s="58"/>
      <c r="K709" s="58"/>
      <c r="L709" s="58"/>
      <c r="M709" s="56"/>
      <c r="N709" s="1" t="s">
        <v>1129</v>
      </c>
      <c r="O709" s="1" t="s">
        <v>117</v>
      </c>
      <c r="P709" s="1" t="s">
        <v>117</v>
      </c>
      <c r="Q709" s="1" t="s">
        <v>1264</v>
      </c>
      <c r="R709" s="1" t="s">
        <v>373</v>
      </c>
      <c r="S709" s="1" t="s">
        <v>373</v>
      </c>
      <c r="T709" s="1" t="s">
        <v>485</v>
      </c>
      <c r="AR709" s="1" t="s">
        <v>117</v>
      </c>
      <c r="AS709" s="1" t="s">
        <v>117</v>
      </c>
      <c r="AU709" s="1" t="s">
        <v>1282</v>
      </c>
      <c r="AV709">
        <v>677</v>
      </c>
    </row>
    <row r="710" spans="1:48" ht="27.95" hidden="1" customHeight="1">
      <c r="A710" s="55" t="s">
        <v>549</v>
      </c>
      <c r="B710" s="56" t="s">
        <v>1131</v>
      </c>
      <c r="C710" s="56" t="s">
        <v>8</v>
      </c>
      <c r="D710" s="57"/>
      <c r="E710" s="58"/>
      <c r="F710" s="58"/>
      <c r="G710" s="58"/>
      <c r="H710" s="58"/>
      <c r="I710" s="58"/>
      <c r="J710" s="58"/>
      <c r="K710" s="58"/>
      <c r="L710" s="58"/>
      <c r="M710" s="56"/>
      <c r="N710" s="1" t="s">
        <v>1132</v>
      </c>
      <c r="O710" s="1" t="s">
        <v>117</v>
      </c>
      <c r="P710" s="1" t="s">
        <v>117</v>
      </c>
      <c r="Q710" s="1" t="s">
        <v>1264</v>
      </c>
      <c r="R710" s="1" t="s">
        <v>373</v>
      </c>
      <c r="S710" s="1" t="s">
        <v>373</v>
      </c>
      <c r="T710" s="1" t="s">
        <v>485</v>
      </c>
      <c r="AR710" s="1" t="s">
        <v>117</v>
      </c>
      <c r="AS710" s="1" t="s">
        <v>117</v>
      </c>
      <c r="AU710" s="1" t="s">
        <v>1283</v>
      </c>
      <c r="AV710">
        <v>678</v>
      </c>
    </row>
    <row r="711" spans="1:48" ht="27.95" hidden="1" customHeight="1">
      <c r="A711" s="55" t="s">
        <v>549</v>
      </c>
      <c r="B711" s="56" t="s">
        <v>1134</v>
      </c>
      <c r="C711" s="56" t="s">
        <v>8</v>
      </c>
      <c r="D711" s="57"/>
      <c r="E711" s="58"/>
      <c r="F711" s="58"/>
      <c r="G711" s="58"/>
      <c r="H711" s="58"/>
      <c r="I711" s="58"/>
      <c r="J711" s="58"/>
      <c r="K711" s="58"/>
      <c r="L711" s="58"/>
      <c r="M711" s="56"/>
      <c r="N711" s="1" t="s">
        <v>1135</v>
      </c>
      <c r="O711" s="1" t="s">
        <v>117</v>
      </c>
      <c r="P711" s="1" t="s">
        <v>117</v>
      </c>
      <c r="Q711" s="1" t="s">
        <v>1264</v>
      </c>
      <c r="R711" s="1" t="s">
        <v>373</v>
      </c>
      <c r="S711" s="1" t="s">
        <v>373</v>
      </c>
      <c r="T711" s="1" t="s">
        <v>485</v>
      </c>
      <c r="AR711" s="1" t="s">
        <v>117</v>
      </c>
      <c r="AS711" s="1" t="s">
        <v>117</v>
      </c>
      <c r="AU711" s="1" t="s">
        <v>1284</v>
      </c>
      <c r="AV711">
        <v>679</v>
      </c>
    </row>
    <row r="712" spans="1:48" ht="27.95" hidden="1" customHeight="1">
      <c r="A712" s="55" t="s">
        <v>549</v>
      </c>
      <c r="B712" s="56" t="s">
        <v>1137</v>
      </c>
      <c r="C712" s="56" t="s">
        <v>8</v>
      </c>
      <c r="D712" s="57"/>
      <c r="E712" s="58"/>
      <c r="F712" s="58"/>
      <c r="G712" s="58"/>
      <c r="H712" s="58"/>
      <c r="I712" s="58"/>
      <c r="J712" s="58"/>
      <c r="K712" s="58"/>
      <c r="L712" s="58"/>
      <c r="M712" s="56"/>
      <c r="N712" s="1" t="s">
        <v>1138</v>
      </c>
      <c r="O712" s="1" t="s">
        <v>117</v>
      </c>
      <c r="P712" s="1" t="s">
        <v>117</v>
      </c>
      <c r="Q712" s="1" t="s">
        <v>1264</v>
      </c>
      <c r="R712" s="1" t="s">
        <v>373</v>
      </c>
      <c r="S712" s="1" t="s">
        <v>373</v>
      </c>
      <c r="T712" s="1" t="s">
        <v>485</v>
      </c>
      <c r="AR712" s="1" t="s">
        <v>117</v>
      </c>
      <c r="AS712" s="1" t="s">
        <v>117</v>
      </c>
      <c r="AU712" s="1" t="s">
        <v>1285</v>
      </c>
      <c r="AV712">
        <v>680</v>
      </c>
    </row>
    <row r="713" spans="1:48" ht="27.95" hidden="1" customHeight="1">
      <c r="A713" s="55" t="s">
        <v>1140</v>
      </c>
      <c r="B713" s="56" t="s">
        <v>606</v>
      </c>
      <c r="C713" s="56" t="s">
        <v>8</v>
      </c>
      <c r="D713" s="57"/>
      <c r="E713" s="58"/>
      <c r="F713" s="58"/>
      <c r="G713" s="58"/>
      <c r="H713" s="58"/>
      <c r="I713" s="58"/>
      <c r="J713" s="58"/>
      <c r="K713" s="58"/>
      <c r="L713" s="58"/>
      <c r="M713" s="56"/>
      <c r="N713" s="1" t="s">
        <v>1141</v>
      </c>
      <c r="O713" s="1" t="s">
        <v>117</v>
      </c>
      <c r="P713" s="1" t="s">
        <v>117</v>
      </c>
      <c r="Q713" s="1" t="s">
        <v>1264</v>
      </c>
      <c r="R713" s="1" t="s">
        <v>485</v>
      </c>
      <c r="S713" s="1" t="s">
        <v>373</v>
      </c>
      <c r="T713" s="1" t="s">
        <v>373</v>
      </c>
      <c r="X713">
        <v>1</v>
      </c>
      <c r="AR713" s="1" t="s">
        <v>117</v>
      </c>
      <c r="AS713" s="1" t="s">
        <v>117</v>
      </c>
      <c r="AU713" s="1" t="s">
        <v>1286</v>
      </c>
      <c r="AV713">
        <v>681</v>
      </c>
    </row>
    <row r="714" spans="1:48" ht="27.95" hidden="1" customHeight="1">
      <c r="A714" s="55" t="s">
        <v>1140</v>
      </c>
      <c r="B714" s="56" t="s">
        <v>612</v>
      </c>
      <c r="C714" s="56" t="s">
        <v>8</v>
      </c>
      <c r="D714" s="57"/>
      <c r="E714" s="58"/>
      <c r="F714" s="58"/>
      <c r="G714" s="58"/>
      <c r="H714" s="58"/>
      <c r="I714" s="58"/>
      <c r="J714" s="58"/>
      <c r="K714" s="58"/>
      <c r="L714" s="58"/>
      <c r="M714" s="56"/>
      <c r="N714" s="1" t="s">
        <v>1143</v>
      </c>
      <c r="O714" s="1" t="s">
        <v>117</v>
      </c>
      <c r="P714" s="1" t="s">
        <v>117</v>
      </c>
      <c r="Q714" s="1" t="s">
        <v>1264</v>
      </c>
      <c r="R714" s="1" t="s">
        <v>485</v>
      </c>
      <c r="S714" s="1" t="s">
        <v>373</v>
      </c>
      <c r="T714" s="1" t="s">
        <v>373</v>
      </c>
      <c r="X714">
        <v>1</v>
      </c>
      <c r="AR714" s="1" t="s">
        <v>117</v>
      </c>
      <c r="AS714" s="1" t="s">
        <v>117</v>
      </c>
      <c r="AU714" s="1" t="s">
        <v>1287</v>
      </c>
      <c r="AV714">
        <v>682</v>
      </c>
    </row>
    <row r="715" spans="1:48" ht="27.95" hidden="1" customHeight="1">
      <c r="A715" s="55" t="s">
        <v>598</v>
      </c>
      <c r="B715" s="56" t="s">
        <v>601</v>
      </c>
      <c r="C715" s="56" t="s">
        <v>88</v>
      </c>
      <c r="D715" s="57"/>
      <c r="E715" s="58"/>
      <c r="F715" s="58"/>
      <c r="G715" s="58"/>
      <c r="H715" s="58"/>
      <c r="I715" s="58"/>
      <c r="J715" s="58"/>
      <c r="K715" s="58"/>
      <c r="L715" s="58"/>
      <c r="M715" s="56"/>
      <c r="N715" s="1" t="s">
        <v>1145</v>
      </c>
      <c r="O715" s="1" t="s">
        <v>117</v>
      </c>
      <c r="P715" s="1" t="s">
        <v>117</v>
      </c>
      <c r="Q715" s="1" t="s">
        <v>1264</v>
      </c>
      <c r="R715" s="1" t="s">
        <v>485</v>
      </c>
      <c r="S715" s="1" t="s">
        <v>373</v>
      </c>
      <c r="T715" s="1" t="s">
        <v>373</v>
      </c>
      <c r="X715">
        <v>1</v>
      </c>
      <c r="AR715" s="1" t="s">
        <v>117</v>
      </c>
      <c r="AS715" s="1" t="s">
        <v>117</v>
      </c>
      <c r="AU715" s="1" t="s">
        <v>1288</v>
      </c>
      <c r="AV715">
        <v>683</v>
      </c>
    </row>
    <row r="716" spans="1:48" ht="27.95" hidden="1" customHeight="1">
      <c r="A716" s="55" t="s">
        <v>598</v>
      </c>
      <c r="B716" s="56" t="s">
        <v>606</v>
      </c>
      <c r="C716" s="56" t="s">
        <v>88</v>
      </c>
      <c r="D716" s="57"/>
      <c r="E716" s="58"/>
      <c r="F716" s="58"/>
      <c r="G716" s="58"/>
      <c r="H716" s="58"/>
      <c r="I716" s="58"/>
      <c r="J716" s="58"/>
      <c r="K716" s="58"/>
      <c r="L716" s="58"/>
      <c r="M716" s="56"/>
      <c r="N716" s="1" t="s">
        <v>1235</v>
      </c>
      <c r="O716" s="1" t="s">
        <v>117</v>
      </c>
      <c r="P716" s="1" t="s">
        <v>117</v>
      </c>
      <c r="Q716" s="1" t="s">
        <v>1264</v>
      </c>
      <c r="R716" s="1" t="s">
        <v>485</v>
      </c>
      <c r="S716" s="1" t="s">
        <v>373</v>
      </c>
      <c r="T716" s="1" t="s">
        <v>373</v>
      </c>
      <c r="X716">
        <v>1</v>
      </c>
      <c r="AR716" s="1" t="s">
        <v>117</v>
      </c>
      <c r="AS716" s="1" t="s">
        <v>117</v>
      </c>
      <c r="AU716" s="1" t="s">
        <v>1289</v>
      </c>
      <c r="AV716">
        <v>684</v>
      </c>
    </row>
    <row r="717" spans="1:48" ht="27.95" hidden="1" customHeight="1">
      <c r="A717" s="55" t="s">
        <v>598</v>
      </c>
      <c r="B717" s="56" t="s">
        <v>612</v>
      </c>
      <c r="C717" s="56" t="s">
        <v>88</v>
      </c>
      <c r="D717" s="57"/>
      <c r="E717" s="58"/>
      <c r="F717" s="58"/>
      <c r="G717" s="58"/>
      <c r="H717" s="58"/>
      <c r="I717" s="58"/>
      <c r="J717" s="58"/>
      <c r="K717" s="58"/>
      <c r="L717" s="58"/>
      <c r="M717" s="56"/>
      <c r="N717" s="1" t="s">
        <v>1151</v>
      </c>
      <c r="O717" s="1" t="s">
        <v>117</v>
      </c>
      <c r="P717" s="1" t="s">
        <v>117</v>
      </c>
      <c r="Q717" s="1" t="s">
        <v>1264</v>
      </c>
      <c r="R717" s="1" t="s">
        <v>485</v>
      </c>
      <c r="S717" s="1" t="s">
        <v>373</v>
      </c>
      <c r="T717" s="1" t="s">
        <v>373</v>
      </c>
      <c r="X717">
        <v>1</v>
      </c>
      <c r="AR717" s="1" t="s">
        <v>117</v>
      </c>
      <c r="AS717" s="1" t="s">
        <v>117</v>
      </c>
      <c r="AU717" s="1" t="s">
        <v>1290</v>
      </c>
      <c r="AV717">
        <v>685</v>
      </c>
    </row>
    <row r="718" spans="1:48" ht="27.95" hidden="1" customHeight="1">
      <c r="A718" s="55" t="s">
        <v>1153</v>
      </c>
      <c r="B718" s="56" t="s">
        <v>601</v>
      </c>
      <c r="C718" s="56" t="s">
        <v>16</v>
      </c>
      <c r="D718" s="57"/>
      <c r="E718" s="58"/>
      <c r="F718" s="58"/>
      <c r="G718" s="58"/>
      <c r="H718" s="58"/>
      <c r="I718" s="58"/>
      <c r="J718" s="58"/>
      <c r="K718" s="58"/>
      <c r="L718" s="58"/>
      <c r="M718" s="56"/>
      <c r="N718" s="1" t="s">
        <v>1154</v>
      </c>
      <c r="O718" s="1" t="s">
        <v>117</v>
      </c>
      <c r="P718" s="1" t="s">
        <v>117</v>
      </c>
      <c r="Q718" s="1" t="s">
        <v>1264</v>
      </c>
      <c r="R718" s="1" t="s">
        <v>373</v>
      </c>
      <c r="S718" s="1" t="s">
        <v>373</v>
      </c>
      <c r="T718" s="1" t="s">
        <v>485</v>
      </c>
      <c r="AR718" s="1" t="s">
        <v>117</v>
      </c>
      <c r="AS718" s="1" t="s">
        <v>117</v>
      </c>
      <c r="AU718" s="1" t="s">
        <v>1291</v>
      </c>
      <c r="AV718">
        <v>686</v>
      </c>
    </row>
    <row r="719" spans="1:48" ht="27.95" hidden="1" customHeight="1">
      <c r="A719" s="55" t="s">
        <v>1153</v>
      </c>
      <c r="B719" s="56" t="s">
        <v>606</v>
      </c>
      <c r="C719" s="56" t="s">
        <v>16</v>
      </c>
      <c r="D719" s="57"/>
      <c r="E719" s="58"/>
      <c r="F719" s="58"/>
      <c r="G719" s="58"/>
      <c r="H719" s="58"/>
      <c r="I719" s="58"/>
      <c r="J719" s="58"/>
      <c r="K719" s="58"/>
      <c r="L719" s="58"/>
      <c r="M719" s="56"/>
      <c r="N719" s="1" t="s">
        <v>1239</v>
      </c>
      <c r="O719" s="1" t="s">
        <v>117</v>
      </c>
      <c r="P719" s="1" t="s">
        <v>117</v>
      </c>
      <c r="Q719" s="1" t="s">
        <v>1264</v>
      </c>
      <c r="R719" s="1" t="s">
        <v>373</v>
      </c>
      <c r="S719" s="1" t="s">
        <v>373</v>
      </c>
      <c r="T719" s="1" t="s">
        <v>485</v>
      </c>
      <c r="AR719" s="1" t="s">
        <v>117</v>
      </c>
      <c r="AS719" s="1" t="s">
        <v>117</v>
      </c>
      <c r="AU719" s="1" t="s">
        <v>1292</v>
      </c>
      <c r="AV719">
        <v>687</v>
      </c>
    </row>
    <row r="720" spans="1:48" ht="27.95" hidden="1" customHeight="1">
      <c r="A720" s="55" t="s">
        <v>1153</v>
      </c>
      <c r="B720" s="56" t="s">
        <v>612</v>
      </c>
      <c r="C720" s="56" t="s">
        <v>16</v>
      </c>
      <c r="D720" s="57"/>
      <c r="E720" s="58"/>
      <c r="F720" s="58"/>
      <c r="G720" s="58"/>
      <c r="H720" s="58"/>
      <c r="I720" s="58"/>
      <c r="J720" s="58"/>
      <c r="K720" s="58"/>
      <c r="L720" s="58"/>
      <c r="M720" s="56"/>
      <c r="N720" s="1" t="s">
        <v>1241</v>
      </c>
      <c r="O720" s="1" t="s">
        <v>117</v>
      </c>
      <c r="P720" s="1" t="s">
        <v>117</v>
      </c>
      <c r="Q720" s="1" t="s">
        <v>1264</v>
      </c>
      <c r="R720" s="1" t="s">
        <v>373</v>
      </c>
      <c r="S720" s="1" t="s">
        <v>373</v>
      </c>
      <c r="T720" s="1" t="s">
        <v>485</v>
      </c>
      <c r="AR720" s="1" t="s">
        <v>117</v>
      </c>
      <c r="AS720" s="1" t="s">
        <v>117</v>
      </c>
      <c r="AU720" s="1" t="s">
        <v>1293</v>
      </c>
      <c r="AV720">
        <v>688</v>
      </c>
    </row>
    <row r="721" spans="1:48" ht="27.95" hidden="1" customHeight="1">
      <c r="A721" s="55" t="s">
        <v>615</v>
      </c>
      <c r="B721" s="56" t="s">
        <v>117</v>
      </c>
      <c r="C721" s="56" t="s">
        <v>89</v>
      </c>
      <c r="D721" s="57"/>
      <c r="E721" s="58"/>
      <c r="F721" s="58"/>
      <c r="G721" s="58"/>
      <c r="H721" s="58"/>
      <c r="I721" s="58"/>
      <c r="J721" s="58"/>
      <c r="K721" s="58"/>
      <c r="L721" s="58"/>
      <c r="M721" s="56"/>
      <c r="N721" s="1" t="s">
        <v>1160</v>
      </c>
      <c r="O721" s="1" t="s">
        <v>117</v>
      </c>
      <c r="P721" s="1" t="s">
        <v>117</v>
      </c>
      <c r="Q721" s="1" t="s">
        <v>1264</v>
      </c>
      <c r="R721" s="1" t="s">
        <v>373</v>
      </c>
      <c r="S721" s="1" t="s">
        <v>373</v>
      </c>
      <c r="T721" s="1" t="s">
        <v>485</v>
      </c>
      <c r="AR721" s="1" t="s">
        <v>117</v>
      </c>
      <c r="AS721" s="1" t="s">
        <v>117</v>
      </c>
      <c r="AU721" s="1" t="s">
        <v>1294</v>
      </c>
      <c r="AV721">
        <v>689</v>
      </c>
    </row>
    <row r="722" spans="1:48" ht="27.95" hidden="1" customHeight="1">
      <c r="A722" s="55" t="s">
        <v>618</v>
      </c>
      <c r="B722" s="56" t="s">
        <v>117</v>
      </c>
      <c r="C722" s="56" t="s">
        <v>89</v>
      </c>
      <c r="D722" s="57"/>
      <c r="E722" s="58"/>
      <c r="F722" s="58"/>
      <c r="G722" s="58"/>
      <c r="H722" s="58"/>
      <c r="I722" s="58"/>
      <c r="J722" s="58"/>
      <c r="K722" s="58"/>
      <c r="L722" s="58"/>
      <c r="M722" s="56"/>
      <c r="N722" s="1" t="s">
        <v>1162</v>
      </c>
      <c r="O722" s="1" t="s">
        <v>117</v>
      </c>
      <c r="P722" s="1" t="s">
        <v>117</v>
      </c>
      <c r="Q722" s="1" t="s">
        <v>1264</v>
      </c>
      <c r="R722" s="1" t="s">
        <v>373</v>
      </c>
      <c r="S722" s="1" t="s">
        <v>373</v>
      </c>
      <c r="T722" s="1" t="s">
        <v>485</v>
      </c>
      <c r="AR722" s="1" t="s">
        <v>117</v>
      </c>
      <c r="AS722" s="1" t="s">
        <v>117</v>
      </c>
      <c r="AU722" s="1" t="s">
        <v>1295</v>
      </c>
      <c r="AV722">
        <v>690</v>
      </c>
    </row>
    <row r="723" spans="1:48" ht="27.95" hidden="1" customHeight="1">
      <c r="A723" s="55" t="s">
        <v>644</v>
      </c>
      <c r="B723" s="56" t="s">
        <v>601</v>
      </c>
      <c r="C723" s="56" t="s">
        <v>88</v>
      </c>
      <c r="D723" s="57"/>
      <c r="E723" s="58"/>
      <c r="F723" s="58"/>
      <c r="G723" s="58"/>
      <c r="H723" s="58"/>
      <c r="I723" s="58"/>
      <c r="J723" s="58"/>
      <c r="K723" s="58"/>
      <c r="L723" s="58"/>
      <c r="M723" s="56"/>
      <c r="N723" s="1" t="s">
        <v>1164</v>
      </c>
      <c r="O723" s="1" t="s">
        <v>117</v>
      </c>
      <c r="P723" s="1" t="s">
        <v>117</v>
      </c>
      <c r="Q723" s="1" t="s">
        <v>1264</v>
      </c>
      <c r="R723" s="1" t="s">
        <v>485</v>
      </c>
      <c r="S723" s="1" t="s">
        <v>373</v>
      </c>
      <c r="T723" s="1" t="s">
        <v>373</v>
      </c>
      <c r="X723">
        <v>1</v>
      </c>
      <c r="AR723" s="1" t="s">
        <v>117</v>
      </c>
      <c r="AS723" s="1" t="s">
        <v>117</v>
      </c>
      <c r="AU723" s="1" t="s">
        <v>1296</v>
      </c>
      <c r="AV723">
        <v>691</v>
      </c>
    </row>
    <row r="724" spans="1:48" ht="27.95" hidden="1" customHeight="1">
      <c r="A724" s="55" t="s">
        <v>644</v>
      </c>
      <c r="B724" s="56" t="s">
        <v>606</v>
      </c>
      <c r="C724" s="56" t="s">
        <v>88</v>
      </c>
      <c r="D724" s="57"/>
      <c r="E724" s="58"/>
      <c r="F724" s="58"/>
      <c r="G724" s="58"/>
      <c r="H724" s="58"/>
      <c r="I724" s="58"/>
      <c r="J724" s="58"/>
      <c r="K724" s="58"/>
      <c r="L724" s="58"/>
      <c r="M724" s="56"/>
      <c r="N724" s="1" t="s">
        <v>1246</v>
      </c>
      <c r="O724" s="1" t="s">
        <v>117</v>
      </c>
      <c r="P724" s="1" t="s">
        <v>117</v>
      </c>
      <c r="Q724" s="1" t="s">
        <v>1264</v>
      </c>
      <c r="R724" s="1" t="s">
        <v>485</v>
      </c>
      <c r="S724" s="1" t="s">
        <v>373</v>
      </c>
      <c r="T724" s="1" t="s">
        <v>373</v>
      </c>
      <c r="X724">
        <v>1</v>
      </c>
      <c r="AR724" s="1" t="s">
        <v>117</v>
      </c>
      <c r="AS724" s="1" t="s">
        <v>117</v>
      </c>
      <c r="AU724" s="1" t="s">
        <v>1297</v>
      </c>
      <c r="AV724">
        <v>692</v>
      </c>
    </row>
    <row r="725" spans="1:48" ht="27.95" hidden="1" customHeight="1">
      <c r="A725" s="55" t="s">
        <v>644</v>
      </c>
      <c r="B725" s="56" t="s">
        <v>612</v>
      </c>
      <c r="C725" s="56" t="s">
        <v>88</v>
      </c>
      <c r="D725" s="57"/>
      <c r="E725" s="58"/>
      <c r="F725" s="58"/>
      <c r="G725" s="58"/>
      <c r="H725" s="58"/>
      <c r="I725" s="58"/>
      <c r="J725" s="58"/>
      <c r="K725" s="58"/>
      <c r="L725" s="58"/>
      <c r="M725" s="56"/>
      <c r="N725" s="1" t="s">
        <v>1248</v>
      </c>
      <c r="O725" s="1" t="s">
        <v>117</v>
      </c>
      <c r="P725" s="1" t="s">
        <v>117</v>
      </c>
      <c r="Q725" s="1" t="s">
        <v>1264</v>
      </c>
      <c r="R725" s="1" t="s">
        <v>485</v>
      </c>
      <c r="S725" s="1" t="s">
        <v>373</v>
      </c>
      <c r="T725" s="1" t="s">
        <v>373</v>
      </c>
      <c r="X725">
        <v>1</v>
      </c>
      <c r="AR725" s="1" t="s">
        <v>117</v>
      </c>
      <c r="AS725" s="1" t="s">
        <v>117</v>
      </c>
      <c r="AU725" s="1" t="s">
        <v>1298</v>
      </c>
      <c r="AV725">
        <v>693</v>
      </c>
    </row>
    <row r="726" spans="1:48" ht="27.95" hidden="1" customHeight="1">
      <c r="A726" s="55" t="s">
        <v>1170</v>
      </c>
      <c r="B726" s="56" t="s">
        <v>601</v>
      </c>
      <c r="C726" s="56" t="s">
        <v>88</v>
      </c>
      <c r="D726" s="57"/>
      <c r="E726" s="58"/>
      <c r="F726" s="58"/>
      <c r="G726" s="58"/>
      <c r="H726" s="58"/>
      <c r="I726" s="58"/>
      <c r="J726" s="58"/>
      <c r="K726" s="58"/>
      <c r="L726" s="58"/>
      <c r="M726" s="56"/>
      <c r="N726" s="1" t="s">
        <v>1171</v>
      </c>
      <c r="O726" s="1" t="s">
        <v>117</v>
      </c>
      <c r="P726" s="1" t="s">
        <v>117</v>
      </c>
      <c r="Q726" s="1" t="s">
        <v>1264</v>
      </c>
      <c r="R726" s="1" t="s">
        <v>485</v>
      </c>
      <c r="S726" s="1" t="s">
        <v>373</v>
      </c>
      <c r="T726" s="1" t="s">
        <v>373</v>
      </c>
      <c r="X726">
        <v>1</v>
      </c>
      <c r="AR726" s="1" t="s">
        <v>117</v>
      </c>
      <c r="AS726" s="1" t="s">
        <v>117</v>
      </c>
      <c r="AU726" s="1" t="s">
        <v>1299</v>
      </c>
      <c r="AV726">
        <v>694</v>
      </c>
    </row>
    <row r="727" spans="1:48" ht="27.95" hidden="1" customHeight="1">
      <c r="A727" s="55" t="s">
        <v>1170</v>
      </c>
      <c r="B727" s="56" t="s">
        <v>606</v>
      </c>
      <c r="C727" s="56" t="s">
        <v>88</v>
      </c>
      <c r="D727" s="57"/>
      <c r="E727" s="58"/>
      <c r="F727" s="58"/>
      <c r="G727" s="58"/>
      <c r="H727" s="58"/>
      <c r="I727" s="58"/>
      <c r="J727" s="58"/>
      <c r="K727" s="58"/>
      <c r="L727" s="58"/>
      <c r="M727" s="56"/>
      <c r="N727" s="1" t="s">
        <v>1251</v>
      </c>
      <c r="O727" s="1" t="s">
        <v>117</v>
      </c>
      <c r="P727" s="1" t="s">
        <v>117</v>
      </c>
      <c r="Q727" s="1" t="s">
        <v>1264</v>
      </c>
      <c r="R727" s="1" t="s">
        <v>485</v>
      </c>
      <c r="S727" s="1" t="s">
        <v>373</v>
      </c>
      <c r="T727" s="1" t="s">
        <v>373</v>
      </c>
      <c r="X727">
        <v>1</v>
      </c>
      <c r="AR727" s="1" t="s">
        <v>117</v>
      </c>
      <c r="AS727" s="1" t="s">
        <v>117</v>
      </c>
      <c r="AU727" s="1" t="s">
        <v>1300</v>
      </c>
      <c r="AV727">
        <v>695</v>
      </c>
    </row>
    <row r="728" spans="1:48" ht="27.95" hidden="1" customHeight="1">
      <c r="A728" s="55" t="s">
        <v>1170</v>
      </c>
      <c r="B728" s="56" t="s">
        <v>612</v>
      </c>
      <c r="C728" s="56" t="s">
        <v>88</v>
      </c>
      <c r="D728" s="57"/>
      <c r="E728" s="58"/>
      <c r="F728" s="58"/>
      <c r="G728" s="58"/>
      <c r="H728" s="58"/>
      <c r="I728" s="58"/>
      <c r="J728" s="58"/>
      <c r="K728" s="58"/>
      <c r="L728" s="58"/>
      <c r="M728" s="56"/>
      <c r="N728" s="1" t="s">
        <v>1253</v>
      </c>
      <c r="O728" s="1" t="s">
        <v>117</v>
      </c>
      <c r="P728" s="1" t="s">
        <v>117</v>
      </c>
      <c r="Q728" s="1" t="s">
        <v>1264</v>
      </c>
      <c r="R728" s="1" t="s">
        <v>485</v>
      </c>
      <c r="S728" s="1" t="s">
        <v>373</v>
      </c>
      <c r="T728" s="1" t="s">
        <v>373</v>
      </c>
      <c r="X728">
        <v>1</v>
      </c>
      <c r="AR728" s="1" t="s">
        <v>117</v>
      </c>
      <c r="AS728" s="1" t="s">
        <v>117</v>
      </c>
      <c r="AU728" s="1" t="s">
        <v>1301</v>
      </c>
      <c r="AV728">
        <v>696</v>
      </c>
    </row>
    <row r="729" spans="1:48" ht="27.95" hidden="1" customHeight="1">
      <c r="A729" s="55" t="s">
        <v>1177</v>
      </c>
      <c r="B729" s="56" t="s">
        <v>606</v>
      </c>
      <c r="C729" s="56" t="s">
        <v>88</v>
      </c>
      <c r="D729" s="57"/>
      <c r="E729" s="58"/>
      <c r="F729" s="58"/>
      <c r="G729" s="58"/>
      <c r="H729" s="58"/>
      <c r="I729" s="58"/>
      <c r="J729" s="58"/>
      <c r="K729" s="58"/>
      <c r="L729" s="58"/>
      <c r="M729" s="56"/>
      <c r="N729" s="1" t="s">
        <v>1178</v>
      </c>
      <c r="O729" s="1" t="s">
        <v>117</v>
      </c>
      <c r="P729" s="1" t="s">
        <v>117</v>
      </c>
      <c r="Q729" s="1" t="s">
        <v>1264</v>
      </c>
      <c r="R729" s="1" t="s">
        <v>485</v>
      </c>
      <c r="S729" s="1" t="s">
        <v>373</v>
      </c>
      <c r="T729" s="1" t="s">
        <v>373</v>
      </c>
      <c r="X729">
        <v>1</v>
      </c>
      <c r="AR729" s="1" t="s">
        <v>117</v>
      </c>
      <c r="AS729" s="1" t="s">
        <v>117</v>
      </c>
      <c r="AU729" s="1" t="s">
        <v>1302</v>
      </c>
      <c r="AV729">
        <v>697</v>
      </c>
    </row>
    <row r="730" spans="1:48" ht="27.95" hidden="1" customHeight="1">
      <c r="A730" s="55" t="s">
        <v>1177</v>
      </c>
      <c r="B730" s="56" t="s">
        <v>612</v>
      </c>
      <c r="C730" s="56" t="s">
        <v>88</v>
      </c>
      <c r="D730" s="57"/>
      <c r="E730" s="58"/>
      <c r="F730" s="58"/>
      <c r="G730" s="58"/>
      <c r="H730" s="58"/>
      <c r="I730" s="58"/>
      <c r="J730" s="58"/>
      <c r="K730" s="58"/>
      <c r="L730" s="58"/>
      <c r="M730" s="56"/>
      <c r="N730" s="1" t="s">
        <v>1256</v>
      </c>
      <c r="O730" s="1" t="s">
        <v>117</v>
      </c>
      <c r="P730" s="1" t="s">
        <v>117</v>
      </c>
      <c r="Q730" s="1" t="s">
        <v>1264</v>
      </c>
      <c r="R730" s="1" t="s">
        <v>485</v>
      </c>
      <c r="S730" s="1" t="s">
        <v>373</v>
      </c>
      <c r="T730" s="1" t="s">
        <v>373</v>
      </c>
      <c r="X730">
        <v>1</v>
      </c>
      <c r="AR730" s="1" t="s">
        <v>117</v>
      </c>
      <c r="AS730" s="1" t="s">
        <v>117</v>
      </c>
      <c r="AU730" s="1" t="s">
        <v>1303</v>
      </c>
      <c r="AV730">
        <v>698</v>
      </c>
    </row>
    <row r="731" spans="1:48" ht="27.95" hidden="1" customHeight="1">
      <c r="A731" s="55" t="s">
        <v>1177</v>
      </c>
      <c r="B731" s="56" t="s">
        <v>1258</v>
      </c>
      <c r="C731" s="56" t="s">
        <v>88</v>
      </c>
      <c r="D731" s="57"/>
      <c r="E731" s="58"/>
      <c r="F731" s="58"/>
      <c r="G731" s="58"/>
      <c r="H731" s="58"/>
      <c r="I731" s="58"/>
      <c r="J731" s="58"/>
      <c r="K731" s="58"/>
      <c r="L731" s="58"/>
      <c r="M731" s="56"/>
      <c r="N731" s="1" t="s">
        <v>1259</v>
      </c>
      <c r="O731" s="1" t="s">
        <v>117</v>
      </c>
      <c r="P731" s="1" t="s">
        <v>117</v>
      </c>
      <c r="Q731" s="1" t="s">
        <v>1264</v>
      </c>
      <c r="R731" s="1" t="s">
        <v>485</v>
      </c>
      <c r="S731" s="1" t="s">
        <v>373</v>
      </c>
      <c r="T731" s="1" t="s">
        <v>373</v>
      </c>
      <c r="X731">
        <v>1</v>
      </c>
      <c r="AR731" s="1" t="s">
        <v>117</v>
      </c>
      <c r="AS731" s="1" t="s">
        <v>117</v>
      </c>
      <c r="AU731" s="1" t="s">
        <v>1304</v>
      </c>
      <c r="AV731">
        <v>699</v>
      </c>
    </row>
    <row r="732" spans="1:48" ht="27.95" hidden="1" customHeight="1">
      <c r="A732" s="55" t="s">
        <v>1184</v>
      </c>
      <c r="B732" s="56" t="s">
        <v>606</v>
      </c>
      <c r="C732" s="56" t="s">
        <v>88</v>
      </c>
      <c r="D732" s="57"/>
      <c r="E732" s="58"/>
      <c r="F732" s="58"/>
      <c r="G732" s="58"/>
      <c r="H732" s="58"/>
      <c r="I732" s="58"/>
      <c r="J732" s="58"/>
      <c r="K732" s="58"/>
      <c r="L732" s="58"/>
      <c r="M732" s="56"/>
      <c r="N732" s="1" t="s">
        <v>1185</v>
      </c>
      <c r="O732" s="1" t="s">
        <v>117</v>
      </c>
      <c r="P732" s="1" t="s">
        <v>117</v>
      </c>
      <c r="Q732" s="1" t="s">
        <v>1264</v>
      </c>
      <c r="R732" s="1" t="s">
        <v>485</v>
      </c>
      <c r="S732" s="1" t="s">
        <v>373</v>
      </c>
      <c r="T732" s="1" t="s">
        <v>373</v>
      </c>
      <c r="X732">
        <v>1</v>
      </c>
      <c r="AR732" s="1" t="s">
        <v>117</v>
      </c>
      <c r="AS732" s="1" t="s">
        <v>117</v>
      </c>
      <c r="AU732" s="1" t="s">
        <v>1305</v>
      </c>
      <c r="AV732">
        <v>700</v>
      </c>
    </row>
    <row r="733" spans="1:48" ht="27.95" hidden="1" customHeight="1">
      <c r="A733" s="55" t="s">
        <v>1187</v>
      </c>
      <c r="B733" s="56" t="s">
        <v>1188</v>
      </c>
      <c r="C733" s="56" t="s">
        <v>89</v>
      </c>
      <c r="D733" s="57"/>
      <c r="E733" s="58"/>
      <c r="F733" s="58"/>
      <c r="G733" s="58"/>
      <c r="H733" s="58"/>
      <c r="I733" s="58"/>
      <c r="J733" s="58"/>
      <c r="K733" s="58"/>
      <c r="L733" s="58"/>
      <c r="M733" s="56"/>
      <c r="N733" s="1" t="s">
        <v>1189</v>
      </c>
      <c r="O733" s="1" t="s">
        <v>117</v>
      </c>
      <c r="P733" s="1" t="s">
        <v>117</v>
      </c>
      <c r="Q733" s="1" t="s">
        <v>1264</v>
      </c>
      <c r="R733" s="1" t="s">
        <v>373</v>
      </c>
      <c r="S733" s="1" t="s">
        <v>373</v>
      </c>
      <c r="T733" s="1" t="s">
        <v>373</v>
      </c>
      <c r="U733">
        <v>1</v>
      </c>
      <c r="V733">
        <v>1</v>
      </c>
      <c r="W733">
        <v>0.5</v>
      </c>
      <c r="AR733" s="1" t="s">
        <v>117</v>
      </c>
      <c r="AS733" s="1" t="s">
        <v>117</v>
      </c>
      <c r="AU733" s="1" t="s">
        <v>1306</v>
      </c>
      <c r="AV733">
        <v>950</v>
      </c>
    </row>
    <row r="734" spans="1:48" ht="27.95" hidden="1" customHeight="1">
      <c r="A734" s="57"/>
      <c r="B734" s="57"/>
      <c r="C734" s="57"/>
      <c r="D734" s="57"/>
      <c r="E734" s="58"/>
      <c r="F734" s="58"/>
      <c r="G734" s="58"/>
      <c r="H734" s="58"/>
      <c r="I734" s="58"/>
      <c r="J734" s="58"/>
      <c r="K734" s="58"/>
      <c r="L734" s="58"/>
      <c r="M734" s="57"/>
      <c r="Q734" s="1" t="s">
        <v>1264</v>
      </c>
    </row>
    <row r="735" spans="1:48" ht="27.95" hidden="1" customHeight="1">
      <c r="A735" s="57"/>
      <c r="B735" s="57"/>
      <c r="C735" s="57"/>
      <c r="D735" s="57"/>
      <c r="E735" s="58"/>
      <c r="F735" s="58"/>
      <c r="G735" s="58"/>
      <c r="H735" s="58"/>
      <c r="I735" s="58"/>
      <c r="J735" s="58"/>
      <c r="K735" s="58"/>
      <c r="L735" s="58"/>
      <c r="M735" s="57"/>
      <c r="Q735" s="1" t="s">
        <v>1264</v>
      </c>
    </row>
    <row r="736" spans="1:48" ht="27.95" hidden="1" customHeight="1">
      <c r="A736" s="57"/>
      <c r="B736" s="57"/>
      <c r="C736" s="57"/>
      <c r="D736" s="57"/>
      <c r="E736" s="58"/>
      <c r="F736" s="58"/>
      <c r="G736" s="58"/>
      <c r="H736" s="58"/>
      <c r="I736" s="58"/>
      <c r="J736" s="58"/>
      <c r="K736" s="58"/>
      <c r="L736" s="58"/>
      <c r="M736" s="57"/>
      <c r="Q736" s="1" t="s">
        <v>1264</v>
      </c>
    </row>
    <row r="737" spans="1:48" ht="27.95" hidden="1" customHeight="1">
      <c r="A737" s="57"/>
      <c r="B737" s="57"/>
      <c r="C737" s="57"/>
      <c r="D737" s="57"/>
      <c r="E737" s="58"/>
      <c r="F737" s="58"/>
      <c r="G737" s="58"/>
      <c r="H737" s="58"/>
      <c r="I737" s="58"/>
      <c r="J737" s="58"/>
      <c r="K737" s="58"/>
      <c r="L737" s="58"/>
      <c r="M737" s="57"/>
      <c r="Q737" s="1" t="s">
        <v>1264</v>
      </c>
    </row>
    <row r="738" spans="1:48" ht="27.95" hidden="1" customHeight="1">
      <c r="A738" s="57"/>
      <c r="B738" s="57"/>
      <c r="C738" s="57"/>
      <c r="D738" s="57"/>
      <c r="E738" s="58"/>
      <c r="F738" s="58"/>
      <c r="G738" s="58"/>
      <c r="H738" s="58"/>
      <c r="I738" s="58"/>
      <c r="J738" s="58"/>
      <c r="K738" s="58"/>
      <c r="L738" s="58"/>
      <c r="M738" s="57"/>
      <c r="Q738" s="1" t="s">
        <v>1264</v>
      </c>
    </row>
    <row r="739" spans="1:48" ht="27.95" hidden="1" customHeight="1">
      <c r="A739" s="57"/>
      <c r="B739" s="57"/>
      <c r="C739" s="57"/>
      <c r="D739" s="57"/>
      <c r="E739" s="58"/>
      <c r="F739" s="58"/>
      <c r="G739" s="58"/>
      <c r="H739" s="58"/>
      <c r="I739" s="58"/>
      <c r="J739" s="58"/>
      <c r="K739" s="58"/>
      <c r="L739" s="58"/>
      <c r="M739" s="57"/>
      <c r="Q739" s="1" t="s">
        <v>1264</v>
      </c>
    </row>
    <row r="740" spans="1:48" ht="27.95" hidden="1" customHeight="1">
      <c r="A740" s="57"/>
      <c r="B740" s="57"/>
      <c r="C740" s="57"/>
      <c r="D740" s="57"/>
      <c r="E740" s="58"/>
      <c r="F740" s="58"/>
      <c r="G740" s="58"/>
      <c r="H740" s="58"/>
      <c r="I740" s="58"/>
      <c r="J740" s="58"/>
      <c r="K740" s="58"/>
      <c r="L740" s="58"/>
      <c r="M740" s="57"/>
      <c r="Q740" s="1" t="s">
        <v>1264</v>
      </c>
    </row>
    <row r="741" spans="1:48" ht="27.95" hidden="1" customHeight="1">
      <c r="A741" s="57"/>
      <c r="B741" s="57"/>
      <c r="C741" s="57"/>
      <c r="D741" s="57"/>
      <c r="E741" s="58"/>
      <c r="F741" s="58"/>
      <c r="G741" s="58"/>
      <c r="H741" s="58"/>
      <c r="I741" s="58"/>
      <c r="J741" s="58"/>
      <c r="K741" s="58"/>
      <c r="L741" s="58"/>
      <c r="M741" s="57"/>
      <c r="Q741" s="1" t="s">
        <v>1264</v>
      </c>
    </row>
    <row r="742" spans="1:48" ht="27.95" hidden="1" customHeight="1">
      <c r="A742" s="52" t="s">
        <v>449</v>
      </c>
      <c r="B742" s="53"/>
      <c r="C742" s="53"/>
      <c r="D742" s="53"/>
      <c r="E742" s="54"/>
      <c r="F742" s="54"/>
      <c r="G742" s="54"/>
      <c r="H742" s="54"/>
      <c r="I742" s="54"/>
      <c r="J742" s="54"/>
      <c r="K742" s="54"/>
      <c r="L742" s="54"/>
      <c r="M742" s="53"/>
      <c r="N742" t="s">
        <v>524</v>
      </c>
    </row>
    <row r="743" spans="1:48" ht="27.95" customHeight="1">
      <c r="A743" s="78" t="s">
        <v>1307</v>
      </c>
      <c r="B743" s="78" t="s">
        <v>117</v>
      </c>
      <c r="C743" s="79"/>
      <c r="D743" s="79"/>
      <c r="E743" s="80"/>
      <c r="F743" s="80"/>
      <c r="G743" s="69"/>
      <c r="H743" s="69"/>
      <c r="I743" s="69"/>
      <c r="J743" s="69"/>
      <c r="K743" s="69"/>
      <c r="L743" s="69"/>
      <c r="M743" s="68"/>
      <c r="N743" s="70"/>
      <c r="O743" s="70"/>
      <c r="P743" s="70"/>
      <c r="Q743" s="71" t="s">
        <v>1308</v>
      </c>
      <c r="R743" s="70"/>
      <c r="S743" s="70"/>
      <c r="T743" s="70"/>
      <c r="U743" s="70"/>
      <c r="V743" s="70"/>
      <c r="W743" s="70"/>
      <c r="X743" s="70"/>
      <c r="Y743" s="70"/>
      <c r="Z743" s="70"/>
      <c r="AA743" s="70"/>
      <c r="AB743" s="70"/>
      <c r="AC743" s="70"/>
      <c r="AD743" s="70"/>
      <c r="AE743" s="70"/>
      <c r="AF743" s="70"/>
      <c r="AG743" s="70"/>
      <c r="AH743" s="70"/>
      <c r="AI743" s="70"/>
      <c r="AJ743" s="70"/>
      <c r="AK743" s="70"/>
      <c r="AL743" s="70"/>
      <c r="AM743" s="70"/>
      <c r="AN743" s="70"/>
      <c r="AO743" s="70"/>
      <c r="AP743" s="70"/>
      <c r="AQ743" s="70"/>
      <c r="AR743" s="70"/>
      <c r="AS743" s="70"/>
      <c r="AT743" s="70"/>
      <c r="AU743" s="70"/>
      <c r="AV743" s="70"/>
    </row>
    <row r="744" spans="1:48" ht="27.95" customHeight="1">
      <c r="A744" s="81" t="s">
        <v>1309</v>
      </c>
      <c r="B744" s="81" t="s">
        <v>612</v>
      </c>
      <c r="C744" s="81" t="s">
        <v>11</v>
      </c>
      <c r="D744" s="76">
        <v>42</v>
      </c>
      <c r="E744" s="77"/>
      <c r="F744" s="77"/>
      <c r="G744" s="58"/>
      <c r="H744" s="58"/>
      <c r="I744" s="58"/>
      <c r="J744" s="58"/>
      <c r="K744" s="58"/>
      <c r="L744" s="58"/>
      <c r="M744" s="56"/>
      <c r="N744" s="1" t="s">
        <v>1310</v>
      </c>
      <c r="O744" s="1" t="s">
        <v>117</v>
      </c>
      <c r="P744" s="1" t="s">
        <v>117</v>
      </c>
      <c r="Q744" s="1" t="s">
        <v>1308</v>
      </c>
      <c r="R744" s="1" t="s">
        <v>485</v>
      </c>
      <c r="S744" s="1" t="s">
        <v>373</v>
      </c>
      <c r="T744" s="1" t="s">
        <v>373</v>
      </c>
      <c r="X744">
        <v>1</v>
      </c>
      <c r="AR744" s="1" t="s">
        <v>117</v>
      </c>
      <c r="AS744" s="1" t="s">
        <v>117</v>
      </c>
      <c r="AU744" s="1" t="s">
        <v>1311</v>
      </c>
      <c r="AV744">
        <v>1277</v>
      </c>
    </row>
    <row r="745" spans="1:48" ht="27.95" customHeight="1">
      <c r="A745" s="81" t="s">
        <v>1309</v>
      </c>
      <c r="B745" s="81" t="s">
        <v>1258</v>
      </c>
      <c r="C745" s="81" t="s">
        <v>11</v>
      </c>
      <c r="D745" s="76">
        <v>6</v>
      </c>
      <c r="E745" s="77"/>
      <c r="F745" s="77"/>
      <c r="G745" s="58"/>
      <c r="H745" s="58"/>
      <c r="I745" s="58"/>
      <c r="J745" s="58"/>
      <c r="K745" s="58"/>
      <c r="L745" s="58"/>
      <c r="M745" s="56"/>
      <c r="N745" s="1" t="s">
        <v>1312</v>
      </c>
      <c r="O745" s="1" t="s">
        <v>117</v>
      </c>
      <c r="P745" s="1" t="s">
        <v>117</v>
      </c>
      <c r="Q745" s="1" t="s">
        <v>1308</v>
      </c>
      <c r="R745" s="1" t="s">
        <v>485</v>
      </c>
      <c r="S745" s="1" t="s">
        <v>373</v>
      </c>
      <c r="T745" s="1" t="s">
        <v>373</v>
      </c>
      <c r="X745">
        <v>1</v>
      </c>
      <c r="AR745" s="1" t="s">
        <v>117</v>
      </c>
      <c r="AS745" s="1" t="s">
        <v>117</v>
      </c>
      <c r="AU745" s="1" t="s">
        <v>1313</v>
      </c>
      <c r="AV745">
        <v>1278</v>
      </c>
    </row>
    <row r="746" spans="1:48" ht="27.95" customHeight="1">
      <c r="A746" s="81" t="s">
        <v>1309</v>
      </c>
      <c r="B746" s="81" t="s">
        <v>695</v>
      </c>
      <c r="C746" s="81" t="s">
        <v>11</v>
      </c>
      <c r="D746" s="76">
        <v>12</v>
      </c>
      <c r="E746" s="77"/>
      <c r="F746" s="77"/>
      <c r="G746" s="58"/>
      <c r="H746" s="58"/>
      <c r="I746" s="58"/>
      <c r="J746" s="58"/>
      <c r="K746" s="58"/>
      <c r="L746" s="58"/>
      <c r="M746" s="56"/>
      <c r="N746" s="1" t="s">
        <v>1314</v>
      </c>
      <c r="O746" s="1" t="s">
        <v>117</v>
      </c>
      <c r="P746" s="1" t="s">
        <v>117</v>
      </c>
      <c r="Q746" s="1" t="s">
        <v>1308</v>
      </c>
      <c r="R746" s="1" t="s">
        <v>485</v>
      </c>
      <c r="S746" s="1" t="s">
        <v>373</v>
      </c>
      <c r="T746" s="1" t="s">
        <v>373</v>
      </c>
      <c r="X746">
        <v>1</v>
      </c>
      <c r="AR746" s="1" t="s">
        <v>117</v>
      </c>
      <c r="AS746" s="1" t="s">
        <v>117</v>
      </c>
      <c r="AU746" s="1" t="s">
        <v>1315</v>
      </c>
      <c r="AV746">
        <v>1279</v>
      </c>
    </row>
    <row r="747" spans="1:48" ht="27.95" customHeight="1">
      <c r="A747" s="81" t="s">
        <v>659</v>
      </c>
      <c r="B747" s="81" t="s">
        <v>1316</v>
      </c>
      <c r="C747" s="81" t="s">
        <v>8</v>
      </c>
      <c r="D747" s="76">
        <v>23</v>
      </c>
      <c r="E747" s="77"/>
      <c r="F747" s="77"/>
      <c r="G747" s="58"/>
      <c r="H747" s="58"/>
      <c r="I747" s="58"/>
      <c r="J747" s="58"/>
      <c r="K747" s="58"/>
      <c r="L747" s="58"/>
      <c r="M747" s="56"/>
      <c r="N747" s="1" t="s">
        <v>1317</v>
      </c>
      <c r="O747" s="1" t="s">
        <v>117</v>
      </c>
      <c r="P747" s="1" t="s">
        <v>117</v>
      </c>
      <c r="Q747" s="1" t="s">
        <v>1308</v>
      </c>
      <c r="R747" s="1" t="s">
        <v>373</v>
      </c>
      <c r="S747" s="1" t="s">
        <v>373</v>
      </c>
      <c r="T747" s="1" t="s">
        <v>485</v>
      </c>
      <c r="AR747" s="1" t="s">
        <v>117</v>
      </c>
      <c r="AS747" s="1" t="s">
        <v>117</v>
      </c>
      <c r="AU747" s="1" t="s">
        <v>1318</v>
      </c>
      <c r="AV747">
        <v>1280</v>
      </c>
    </row>
    <row r="748" spans="1:48" ht="27.95" customHeight="1">
      <c r="A748" s="81" t="s">
        <v>659</v>
      </c>
      <c r="B748" s="81" t="s">
        <v>1319</v>
      </c>
      <c r="C748" s="81" t="s">
        <v>8</v>
      </c>
      <c r="D748" s="76">
        <v>2</v>
      </c>
      <c r="E748" s="77"/>
      <c r="F748" s="77"/>
      <c r="G748" s="58"/>
      <c r="H748" s="58"/>
      <c r="I748" s="58"/>
      <c r="J748" s="58"/>
      <c r="K748" s="58"/>
      <c r="L748" s="58"/>
      <c r="M748" s="56"/>
      <c r="N748" s="1" t="s">
        <v>1320</v>
      </c>
      <c r="O748" s="1" t="s">
        <v>117</v>
      </c>
      <c r="P748" s="1" t="s">
        <v>117</v>
      </c>
      <c r="Q748" s="1" t="s">
        <v>1308</v>
      </c>
      <c r="R748" s="1" t="s">
        <v>373</v>
      </c>
      <c r="S748" s="1" t="s">
        <v>373</v>
      </c>
      <c r="T748" s="1" t="s">
        <v>485</v>
      </c>
      <c r="AR748" s="1" t="s">
        <v>117</v>
      </c>
      <c r="AS748" s="1" t="s">
        <v>117</v>
      </c>
      <c r="AU748" s="1" t="s">
        <v>1321</v>
      </c>
      <c r="AV748">
        <v>1281</v>
      </c>
    </row>
    <row r="749" spans="1:48" ht="27.95" customHeight="1">
      <c r="A749" s="81" t="s">
        <v>659</v>
      </c>
      <c r="B749" s="81" t="s">
        <v>1322</v>
      </c>
      <c r="C749" s="81" t="s">
        <v>8</v>
      </c>
      <c r="D749" s="76">
        <v>4</v>
      </c>
      <c r="E749" s="77"/>
      <c r="F749" s="77"/>
      <c r="G749" s="58"/>
      <c r="H749" s="58"/>
      <c r="I749" s="58"/>
      <c r="J749" s="58"/>
      <c r="K749" s="58"/>
      <c r="L749" s="58"/>
      <c r="M749" s="56"/>
      <c r="N749" s="1" t="s">
        <v>1323</v>
      </c>
      <c r="O749" s="1" t="s">
        <v>117</v>
      </c>
      <c r="P749" s="1" t="s">
        <v>117</v>
      </c>
      <c r="Q749" s="1" t="s">
        <v>1308</v>
      </c>
      <c r="R749" s="1" t="s">
        <v>373</v>
      </c>
      <c r="S749" s="1" t="s">
        <v>373</v>
      </c>
      <c r="T749" s="1" t="s">
        <v>485</v>
      </c>
      <c r="AR749" s="1" t="s">
        <v>117</v>
      </c>
      <c r="AS749" s="1" t="s">
        <v>117</v>
      </c>
      <c r="AU749" s="1" t="s">
        <v>1324</v>
      </c>
      <c r="AV749">
        <v>1282</v>
      </c>
    </row>
    <row r="750" spans="1:48" ht="27.95" customHeight="1">
      <c r="A750" s="81" t="s">
        <v>659</v>
      </c>
      <c r="B750" s="81" t="s">
        <v>1325</v>
      </c>
      <c r="C750" s="81" t="s">
        <v>8</v>
      </c>
      <c r="D750" s="76">
        <v>1</v>
      </c>
      <c r="E750" s="77"/>
      <c r="F750" s="77"/>
      <c r="G750" s="58"/>
      <c r="H750" s="58"/>
      <c r="I750" s="58"/>
      <c r="J750" s="58"/>
      <c r="K750" s="58"/>
      <c r="L750" s="58"/>
      <c r="M750" s="56"/>
      <c r="N750" s="1" t="s">
        <v>1326</v>
      </c>
      <c r="O750" s="1" t="s">
        <v>117</v>
      </c>
      <c r="P750" s="1" t="s">
        <v>117</v>
      </c>
      <c r="Q750" s="1" t="s">
        <v>1308</v>
      </c>
      <c r="R750" s="1" t="s">
        <v>373</v>
      </c>
      <c r="S750" s="1" t="s">
        <v>373</v>
      </c>
      <c r="T750" s="1" t="s">
        <v>485</v>
      </c>
      <c r="AR750" s="1" t="s">
        <v>117</v>
      </c>
      <c r="AS750" s="1" t="s">
        <v>117</v>
      </c>
      <c r="AU750" s="1" t="s">
        <v>1327</v>
      </c>
      <c r="AV750">
        <v>1283</v>
      </c>
    </row>
    <row r="751" spans="1:48" ht="27.95" customHeight="1">
      <c r="A751" s="81" t="s">
        <v>659</v>
      </c>
      <c r="B751" s="81" t="s">
        <v>1328</v>
      </c>
      <c r="C751" s="81" t="s">
        <v>8</v>
      </c>
      <c r="D751" s="76">
        <v>4</v>
      </c>
      <c r="E751" s="77"/>
      <c r="F751" s="77"/>
      <c r="G751" s="58"/>
      <c r="H751" s="58"/>
      <c r="I751" s="58"/>
      <c r="J751" s="58"/>
      <c r="K751" s="58"/>
      <c r="L751" s="58"/>
      <c r="M751" s="56"/>
      <c r="N751" s="1" t="s">
        <v>1329</v>
      </c>
      <c r="O751" s="1" t="s">
        <v>117</v>
      </c>
      <c r="P751" s="1" t="s">
        <v>117</v>
      </c>
      <c r="Q751" s="1" t="s">
        <v>1308</v>
      </c>
      <c r="R751" s="1" t="s">
        <v>373</v>
      </c>
      <c r="S751" s="1" t="s">
        <v>373</v>
      </c>
      <c r="T751" s="1" t="s">
        <v>485</v>
      </c>
      <c r="AR751" s="1" t="s">
        <v>117</v>
      </c>
      <c r="AS751" s="1" t="s">
        <v>117</v>
      </c>
      <c r="AU751" s="1" t="s">
        <v>1330</v>
      </c>
      <c r="AV751">
        <v>1284</v>
      </c>
    </row>
    <row r="752" spans="1:48" ht="27.95" customHeight="1">
      <c r="A752" s="81" t="s">
        <v>659</v>
      </c>
      <c r="B752" s="81" t="s">
        <v>1331</v>
      </c>
      <c r="C752" s="81" t="s">
        <v>8</v>
      </c>
      <c r="D752" s="76">
        <v>2</v>
      </c>
      <c r="E752" s="77"/>
      <c r="F752" s="77"/>
      <c r="G752" s="58"/>
      <c r="H752" s="58"/>
      <c r="I752" s="58"/>
      <c r="J752" s="58"/>
      <c r="K752" s="58"/>
      <c r="L752" s="58"/>
      <c r="M752" s="56"/>
      <c r="N752" s="1" t="s">
        <v>1332</v>
      </c>
      <c r="O752" s="1" t="s">
        <v>117</v>
      </c>
      <c r="P752" s="1" t="s">
        <v>117</v>
      </c>
      <c r="Q752" s="1" t="s">
        <v>1308</v>
      </c>
      <c r="R752" s="1" t="s">
        <v>373</v>
      </c>
      <c r="S752" s="1" t="s">
        <v>373</v>
      </c>
      <c r="T752" s="1" t="s">
        <v>485</v>
      </c>
      <c r="AR752" s="1" t="s">
        <v>117</v>
      </c>
      <c r="AS752" s="1" t="s">
        <v>117</v>
      </c>
      <c r="AU752" s="1" t="s">
        <v>1333</v>
      </c>
      <c r="AV752">
        <v>1285</v>
      </c>
    </row>
    <row r="753" spans="1:48" ht="27.95" customHeight="1">
      <c r="A753" s="81" t="s">
        <v>659</v>
      </c>
      <c r="B753" s="81" t="s">
        <v>1334</v>
      </c>
      <c r="C753" s="81" t="s">
        <v>8</v>
      </c>
      <c r="D753" s="76">
        <v>2</v>
      </c>
      <c r="E753" s="77"/>
      <c r="F753" s="77"/>
      <c r="G753" s="58"/>
      <c r="H753" s="58"/>
      <c r="I753" s="58"/>
      <c r="J753" s="58"/>
      <c r="K753" s="58"/>
      <c r="L753" s="58"/>
      <c r="M753" s="56"/>
      <c r="N753" s="1" t="s">
        <v>1335</v>
      </c>
      <c r="O753" s="1" t="s">
        <v>117</v>
      </c>
      <c r="P753" s="1" t="s">
        <v>117</v>
      </c>
      <c r="Q753" s="1" t="s">
        <v>1308</v>
      </c>
      <c r="R753" s="1" t="s">
        <v>373</v>
      </c>
      <c r="S753" s="1" t="s">
        <v>373</v>
      </c>
      <c r="T753" s="1" t="s">
        <v>485</v>
      </c>
      <c r="AR753" s="1" t="s">
        <v>117</v>
      </c>
      <c r="AS753" s="1" t="s">
        <v>117</v>
      </c>
      <c r="AU753" s="1" t="s">
        <v>1336</v>
      </c>
      <c r="AV753">
        <v>1286</v>
      </c>
    </row>
    <row r="754" spans="1:48" ht="27.95" customHeight="1">
      <c r="A754" s="81" t="s">
        <v>659</v>
      </c>
      <c r="B754" s="81" t="s">
        <v>1337</v>
      </c>
      <c r="C754" s="81" t="s">
        <v>8</v>
      </c>
      <c r="D754" s="76">
        <v>1</v>
      </c>
      <c r="E754" s="77"/>
      <c r="F754" s="77"/>
      <c r="G754" s="58"/>
      <c r="H754" s="58"/>
      <c r="I754" s="58"/>
      <c r="J754" s="58"/>
      <c r="K754" s="58"/>
      <c r="L754" s="58"/>
      <c r="M754" s="56"/>
      <c r="N754" s="1" t="s">
        <v>1338</v>
      </c>
      <c r="O754" s="1" t="s">
        <v>117</v>
      </c>
      <c r="P754" s="1" t="s">
        <v>117</v>
      </c>
      <c r="Q754" s="1" t="s">
        <v>1308</v>
      </c>
      <c r="R754" s="1" t="s">
        <v>373</v>
      </c>
      <c r="S754" s="1" t="s">
        <v>373</v>
      </c>
      <c r="T754" s="1" t="s">
        <v>485</v>
      </c>
      <c r="AR754" s="1" t="s">
        <v>117</v>
      </c>
      <c r="AS754" s="1" t="s">
        <v>117</v>
      </c>
      <c r="AU754" s="1" t="s">
        <v>1339</v>
      </c>
      <c r="AV754">
        <v>1287</v>
      </c>
    </row>
    <row r="755" spans="1:48" ht="27.95" customHeight="1">
      <c r="A755" s="81" t="s">
        <v>659</v>
      </c>
      <c r="B755" s="81" t="s">
        <v>1340</v>
      </c>
      <c r="C755" s="81" t="s">
        <v>8</v>
      </c>
      <c r="D755" s="76">
        <v>1</v>
      </c>
      <c r="E755" s="77"/>
      <c r="F755" s="77"/>
      <c r="G755" s="58"/>
      <c r="H755" s="58"/>
      <c r="I755" s="58"/>
      <c r="J755" s="58"/>
      <c r="K755" s="58"/>
      <c r="L755" s="58"/>
      <c r="M755" s="56"/>
      <c r="N755" s="1" t="s">
        <v>1341</v>
      </c>
      <c r="O755" s="1" t="s">
        <v>117</v>
      </c>
      <c r="P755" s="1" t="s">
        <v>117</v>
      </c>
      <c r="Q755" s="1" t="s">
        <v>1308</v>
      </c>
      <c r="R755" s="1" t="s">
        <v>373</v>
      </c>
      <c r="S755" s="1" t="s">
        <v>373</v>
      </c>
      <c r="T755" s="1" t="s">
        <v>485</v>
      </c>
      <c r="AR755" s="1" t="s">
        <v>117</v>
      </c>
      <c r="AS755" s="1" t="s">
        <v>117</v>
      </c>
      <c r="AU755" s="1" t="s">
        <v>1342</v>
      </c>
      <c r="AV755">
        <v>1288</v>
      </c>
    </row>
    <row r="756" spans="1:48" ht="27.95" customHeight="1">
      <c r="A756" s="81" t="s">
        <v>659</v>
      </c>
      <c r="B756" s="81" t="s">
        <v>1343</v>
      </c>
      <c r="C756" s="81" t="s">
        <v>8</v>
      </c>
      <c r="D756" s="76">
        <v>5</v>
      </c>
      <c r="E756" s="77"/>
      <c r="F756" s="77"/>
      <c r="G756" s="58"/>
      <c r="H756" s="58"/>
      <c r="I756" s="58"/>
      <c r="J756" s="58"/>
      <c r="K756" s="58"/>
      <c r="L756" s="58"/>
      <c r="M756" s="56"/>
      <c r="N756" s="1" t="s">
        <v>1344</v>
      </c>
      <c r="O756" s="1" t="s">
        <v>117</v>
      </c>
      <c r="P756" s="1" t="s">
        <v>117</v>
      </c>
      <c r="Q756" s="1" t="s">
        <v>1308</v>
      </c>
      <c r="R756" s="1" t="s">
        <v>373</v>
      </c>
      <c r="S756" s="1" t="s">
        <v>373</v>
      </c>
      <c r="T756" s="1" t="s">
        <v>485</v>
      </c>
      <c r="AR756" s="1" t="s">
        <v>117</v>
      </c>
      <c r="AS756" s="1" t="s">
        <v>117</v>
      </c>
      <c r="AU756" s="1" t="s">
        <v>1345</v>
      </c>
      <c r="AV756">
        <v>1289</v>
      </c>
    </row>
    <row r="757" spans="1:48" ht="27.95" customHeight="1">
      <c r="A757" s="81" t="s">
        <v>659</v>
      </c>
      <c r="B757" s="81" t="s">
        <v>1346</v>
      </c>
      <c r="C757" s="81" t="s">
        <v>8</v>
      </c>
      <c r="D757" s="76">
        <v>3</v>
      </c>
      <c r="E757" s="77"/>
      <c r="F757" s="77"/>
      <c r="G757" s="58"/>
      <c r="H757" s="58"/>
      <c r="I757" s="58"/>
      <c r="J757" s="58"/>
      <c r="K757" s="58"/>
      <c r="L757" s="58"/>
      <c r="M757" s="56"/>
      <c r="N757" s="1" t="s">
        <v>1347</v>
      </c>
      <c r="O757" s="1" t="s">
        <v>117</v>
      </c>
      <c r="P757" s="1" t="s">
        <v>117</v>
      </c>
      <c r="Q757" s="1" t="s">
        <v>1308</v>
      </c>
      <c r="R757" s="1" t="s">
        <v>373</v>
      </c>
      <c r="S757" s="1" t="s">
        <v>373</v>
      </c>
      <c r="T757" s="1" t="s">
        <v>485</v>
      </c>
      <c r="AR757" s="1" t="s">
        <v>117</v>
      </c>
      <c r="AS757" s="1" t="s">
        <v>117</v>
      </c>
      <c r="AU757" s="1" t="s">
        <v>1348</v>
      </c>
      <c r="AV757">
        <v>1290</v>
      </c>
    </row>
    <row r="758" spans="1:48" ht="27.95" customHeight="1">
      <c r="A758" s="81" t="s">
        <v>659</v>
      </c>
      <c r="B758" s="81" t="s">
        <v>1349</v>
      </c>
      <c r="C758" s="81" t="s">
        <v>8</v>
      </c>
      <c r="D758" s="76">
        <v>12</v>
      </c>
      <c r="E758" s="77"/>
      <c r="F758" s="77"/>
      <c r="G758" s="58"/>
      <c r="H758" s="58"/>
      <c r="I758" s="58"/>
      <c r="J758" s="58"/>
      <c r="K758" s="58"/>
      <c r="L758" s="58"/>
      <c r="M758" s="56"/>
      <c r="N758" s="1" t="s">
        <v>1350</v>
      </c>
      <c r="O758" s="1" t="s">
        <v>117</v>
      </c>
      <c r="P758" s="1" t="s">
        <v>117</v>
      </c>
      <c r="Q758" s="1" t="s">
        <v>1308</v>
      </c>
      <c r="R758" s="1" t="s">
        <v>373</v>
      </c>
      <c r="S758" s="1" t="s">
        <v>373</v>
      </c>
      <c r="T758" s="1" t="s">
        <v>485</v>
      </c>
      <c r="AR758" s="1" t="s">
        <v>117</v>
      </c>
      <c r="AS758" s="1" t="s">
        <v>117</v>
      </c>
      <c r="AU758" s="1" t="s">
        <v>1351</v>
      </c>
      <c r="AV758">
        <v>1291</v>
      </c>
    </row>
    <row r="759" spans="1:48" ht="27.95" customHeight="1">
      <c r="A759" s="81" t="s">
        <v>1352</v>
      </c>
      <c r="B759" s="81" t="s">
        <v>1258</v>
      </c>
      <c r="C759" s="81" t="s">
        <v>16</v>
      </c>
      <c r="D759" s="76">
        <v>1</v>
      </c>
      <c r="E759" s="77"/>
      <c r="F759" s="77"/>
      <c r="G759" s="58"/>
      <c r="H759" s="58"/>
      <c r="I759" s="58"/>
      <c r="J759" s="58"/>
      <c r="K759" s="58"/>
      <c r="L759" s="58"/>
      <c r="M759" s="56"/>
      <c r="N759" s="1" t="s">
        <v>1353</v>
      </c>
      <c r="O759" s="1" t="s">
        <v>117</v>
      </c>
      <c r="P759" s="1" t="s">
        <v>117</v>
      </c>
      <c r="Q759" s="1" t="s">
        <v>1308</v>
      </c>
      <c r="R759" s="1" t="s">
        <v>373</v>
      </c>
      <c r="S759" s="1" t="s">
        <v>373</v>
      </c>
      <c r="T759" s="1" t="s">
        <v>485</v>
      </c>
      <c r="X759">
        <v>1</v>
      </c>
      <c r="AR759" s="1" t="s">
        <v>117</v>
      </c>
      <c r="AS759" s="1" t="s">
        <v>117</v>
      </c>
      <c r="AU759" s="1" t="s">
        <v>1354</v>
      </c>
      <c r="AV759">
        <v>1292</v>
      </c>
    </row>
    <row r="760" spans="1:48" ht="27.95" customHeight="1">
      <c r="A760" s="81" t="s">
        <v>1352</v>
      </c>
      <c r="B760" s="81" t="s">
        <v>695</v>
      </c>
      <c r="C760" s="81" t="s">
        <v>16</v>
      </c>
      <c r="D760" s="76">
        <v>1</v>
      </c>
      <c r="E760" s="77"/>
      <c r="F760" s="77"/>
      <c r="G760" s="58"/>
      <c r="H760" s="58"/>
      <c r="I760" s="58"/>
      <c r="J760" s="58"/>
      <c r="K760" s="58"/>
      <c r="L760" s="58"/>
      <c r="M760" s="56"/>
      <c r="N760" s="1" t="s">
        <v>1355</v>
      </c>
      <c r="O760" s="1" t="s">
        <v>117</v>
      </c>
      <c r="P760" s="1" t="s">
        <v>117</v>
      </c>
      <c r="Q760" s="1" t="s">
        <v>1308</v>
      </c>
      <c r="R760" s="1" t="s">
        <v>373</v>
      </c>
      <c r="S760" s="1" t="s">
        <v>373</v>
      </c>
      <c r="T760" s="1" t="s">
        <v>485</v>
      </c>
      <c r="X760">
        <v>1</v>
      </c>
      <c r="AR760" s="1" t="s">
        <v>117</v>
      </c>
      <c r="AS760" s="1" t="s">
        <v>117</v>
      </c>
      <c r="AU760" s="1" t="s">
        <v>1356</v>
      </c>
      <c r="AV760">
        <v>1293</v>
      </c>
    </row>
    <row r="761" spans="1:48" ht="27.95" customHeight="1">
      <c r="A761" s="81" t="s">
        <v>615</v>
      </c>
      <c r="B761" s="81" t="s">
        <v>117</v>
      </c>
      <c r="C761" s="81" t="s">
        <v>89</v>
      </c>
      <c r="D761" s="76">
        <v>5</v>
      </c>
      <c r="E761" s="77"/>
      <c r="F761" s="77"/>
      <c r="G761" s="58"/>
      <c r="H761" s="58"/>
      <c r="I761" s="58"/>
      <c r="J761" s="58"/>
      <c r="K761" s="58"/>
      <c r="L761" s="58"/>
      <c r="M761" s="56"/>
      <c r="N761" s="1" t="s">
        <v>1160</v>
      </c>
      <c r="O761" s="1" t="s">
        <v>117</v>
      </c>
      <c r="P761" s="1" t="s">
        <v>117</v>
      </c>
      <c r="Q761" s="1" t="s">
        <v>1308</v>
      </c>
      <c r="R761" s="1" t="s">
        <v>373</v>
      </c>
      <c r="S761" s="1" t="s">
        <v>373</v>
      </c>
      <c r="T761" s="1" t="s">
        <v>485</v>
      </c>
      <c r="AR761" s="1" t="s">
        <v>117</v>
      </c>
      <c r="AS761" s="1" t="s">
        <v>117</v>
      </c>
      <c r="AU761" s="1" t="s">
        <v>1357</v>
      </c>
      <c r="AV761">
        <v>1294</v>
      </c>
    </row>
    <row r="762" spans="1:48" ht="27.95" customHeight="1">
      <c r="A762" s="81" t="s">
        <v>618</v>
      </c>
      <c r="B762" s="81" t="s">
        <v>117</v>
      </c>
      <c r="C762" s="81" t="s">
        <v>89</v>
      </c>
      <c r="D762" s="76">
        <v>5</v>
      </c>
      <c r="E762" s="77"/>
      <c r="F762" s="77"/>
      <c r="G762" s="58"/>
      <c r="H762" s="58"/>
      <c r="I762" s="58"/>
      <c r="J762" s="58"/>
      <c r="K762" s="58"/>
      <c r="L762" s="58"/>
      <c r="M762" s="56"/>
      <c r="N762" s="1" t="s">
        <v>1162</v>
      </c>
      <c r="O762" s="1" t="s">
        <v>117</v>
      </c>
      <c r="P762" s="1" t="s">
        <v>117</v>
      </c>
      <c r="Q762" s="1" t="s">
        <v>1308</v>
      </c>
      <c r="R762" s="1" t="s">
        <v>373</v>
      </c>
      <c r="S762" s="1" t="s">
        <v>373</v>
      </c>
      <c r="T762" s="1" t="s">
        <v>485</v>
      </c>
      <c r="AR762" s="1" t="s">
        <v>117</v>
      </c>
      <c r="AS762" s="1" t="s">
        <v>117</v>
      </c>
      <c r="AU762" s="1" t="s">
        <v>1358</v>
      </c>
      <c r="AV762">
        <v>1295</v>
      </c>
    </row>
    <row r="763" spans="1:48" ht="27.95" customHeight="1">
      <c r="A763" s="81" t="s">
        <v>690</v>
      </c>
      <c r="B763" s="81" t="s">
        <v>612</v>
      </c>
      <c r="C763" s="81" t="s">
        <v>88</v>
      </c>
      <c r="D763" s="76">
        <v>14</v>
      </c>
      <c r="E763" s="77"/>
      <c r="F763" s="77"/>
      <c r="G763" s="58"/>
      <c r="H763" s="58"/>
      <c r="I763" s="58"/>
      <c r="J763" s="58"/>
      <c r="K763" s="58"/>
      <c r="L763" s="58"/>
      <c r="M763" s="56"/>
      <c r="N763" s="1" t="s">
        <v>1359</v>
      </c>
      <c r="O763" s="1" t="s">
        <v>117</v>
      </c>
      <c r="P763" s="1" t="s">
        <v>117</v>
      </c>
      <c r="Q763" s="1" t="s">
        <v>1308</v>
      </c>
      <c r="R763" s="1" t="s">
        <v>485</v>
      </c>
      <c r="S763" s="1" t="s">
        <v>373</v>
      </c>
      <c r="T763" s="1" t="s">
        <v>373</v>
      </c>
      <c r="X763">
        <v>1</v>
      </c>
      <c r="AR763" s="1" t="s">
        <v>117</v>
      </c>
      <c r="AS763" s="1" t="s">
        <v>117</v>
      </c>
      <c r="AU763" s="1" t="s">
        <v>1360</v>
      </c>
      <c r="AV763">
        <v>1296</v>
      </c>
    </row>
    <row r="764" spans="1:48" ht="27.95" customHeight="1">
      <c r="A764" s="81" t="s">
        <v>690</v>
      </c>
      <c r="B764" s="81" t="s">
        <v>1361</v>
      </c>
      <c r="C764" s="81" t="s">
        <v>88</v>
      </c>
      <c r="D764" s="76">
        <v>4</v>
      </c>
      <c r="E764" s="77"/>
      <c r="F764" s="77"/>
      <c r="G764" s="58"/>
      <c r="H764" s="58"/>
      <c r="I764" s="58"/>
      <c r="J764" s="58"/>
      <c r="K764" s="58"/>
      <c r="L764" s="58"/>
      <c r="M764" s="56"/>
      <c r="N764" s="1" t="s">
        <v>1362</v>
      </c>
      <c r="O764" s="1" t="s">
        <v>117</v>
      </c>
      <c r="P764" s="1" t="s">
        <v>117</v>
      </c>
      <c r="Q764" s="1" t="s">
        <v>1308</v>
      </c>
      <c r="R764" s="1" t="s">
        <v>485</v>
      </c>
      <c r="S764" s="1" t="s">
        <v>373</v>
      </c>
      <c r="T764" s="1" t="s">
        <v>373</v>
      </c>
      <c r="X764">
        <v>1</v>
      </c>
      <c r="AR764" s="1" t="s">
        <v>117</v>
      </c>
      <c r="AS764" s="1" t="s">
        <v>117</v>
      </c>
      <c r="AU764" s="1" t="s">
        <v>1363</v>
      </c>
      <c r="AV764">
        <v>1297</v>
      </c>
    </row>
    <row r="765" spans="1:48" ht="27.95" customHeight="1">
      <c r="A765" s="81" t="s">
        <v>690</v>
      </c>
      <c r="B765" s="81" t="s">
        <v>695</v>
      </c>
      <c r="C765" s="81" t="s">
        <v>88</v>
      </c>
      <c r="D765" s="76">
        <v>6</v>
      </c>
      <c r="E765" s="77"/>
      <c r="F765" s="77"/>
      <c r="G765" s="58"/>
      <c r="H765" s="58"/>
      <c r="I765" s="58"/>
      <c r="J765" s="58"/>
      <c r="K765" s="58"/>
      <c r="L765" s="58"/>
      <c r="M765" s="56"/>
      <c r="N765" s="1" t="s">
        <v>1364</v>
      </c>
      <c r="O765" s="1" t="s">
        <v>117</v>
      </c>
      <c r="P765" s="1" t="s">
        <v>117</v>
      </c>
      <c r="Q765" s="1" t="s">
        <v>1308</v>
      </c>
      <c r="R765" s="1" t="s">
        <v>485</v>
      </c>
      <c r="S765" s="1" t="s">
        <v>373</v>
      </c>
      <c r="T765" s="1" t="s">
        <v>373</v>
      </c>
      <c r="X765">
        <v>1</v>
      </c>
      <c r="AR765" s="1" t="s">
        <v>117</v>
      </c>
      <c r="AS765" s="1" t="s">
        <v>117</v>
      </c>
      <c r="AU765" s="1" t="s">
        <v>1365</v>
      </c>
      <c r="AV765">
        <v>1298</v>
      </c>
    </row>
    <row r="766" spans="1:48" ht="27.95" customHeight="1">
      <c r="A766" s="81" t="s">
        <v>1366</v>
      </c>
      <c r="B766" s="81" t="s">
        <v>1361</v>
      </c>
      <c r="C766" s="81" t="s">
        <v>88</v>
      </c>
      <c r="D766" s="76">
        <v>1</v>
      </c>
      <c r="E766" s="77"/>
      <c r="F766" s="77"/>
      <c r="G766" s="58"/>
      <c r="H766" s="58"/>
      <c r="I766" s="58"/>
      <c r="J766" s="58"/>
      <c r="K766" s="58"/>
      <c r="L766" s="58"/>
      <c r="M766" s="56"/>
      <c r="N766" s="1" t="s">
        <v>1367</v>
      </c>
      <c r="O766" s="1" t="s">
        <v>117</v>
      </c>
      <c r="P766" s="1" t="s">
        <v>117</v>
      </c>
      <c r="Q766" s="1" t="s">
        <v>1308</v>
      </c>
      <c r="R766" s="1" t="s">
        <v>485</v>
      </c>
      <c r="S766" s="1" t="s">
        <v>373</v>
      </c>
      <c r="T766" s="1" t="s">
        <v>373</v>
      </c>
      <c r="X766">
        <v>1</v>
      </c>
      <c r="AR766" s="1" t="s">
        <v>117</v>
      </c>
      <c r="AS766" s="1" t="s">
        <v>117</v>
      </c>
      <c r="AU766" s="1" t="s">
        <v>1368</v>
      </c>
      <c r="AV766">
        <v>1299</v>
      </c>
    </row>
    <row r="767" spans="1:48" ht="27.95" customHeight="1">
      <c r="A767" s="81" t="s">
        <v>1366</v>
      </c>
      <c r="B767" s="81" t="s">
        <v>695</v>
      </c>
      <c r="C767" s="81" t="s">
        <v>88</v>
      </c>
      <c r="D767" s="76">
        <v>1</v>
      </c>
      <c r="E767" s="77"/>
      <c r="F767" s="77"/>
      <c r="G767" s="58"/>
      <c r="H767" s="58"/>
      <c r="I767" s="58"/>
      <c r="J767" s="58"/>
      <c r="K767" s="58"/>
      <c r="L767" s="58"/>
      <c r="M767" s="56"/>
      <c r="N767" s="1" t="s">
        <v>1369</v>
      </c>
      <c r="O767" s="1" t="s">
        <v>117</v>
      </c>
      <c r="P767" s="1" t="s">
        <v>117</v>
      </c>
      <c r="Q767" s="1" t="s">
        <v>1308</v>
      </c>
      <c r="R767" s="1" t="s">
        <v>485</v>
      </c>
      <c r="S767" s="1" t="s">
        <v>373</v>
      </c>
      <c r="T767" s="1" t="s">
        <v>373</v>
      </c>
      <c r="X767">
        <v>1</v>
      </c>
      <c r="AR767" s="1" t="s">
        <v>117</v>
      </c>
      <c r="AS767" s="1" t="s">
        <v>117</v>
      </c>
      <c r="AU767" s="1" t="s">
        <v>1370</v>
      </c>
      <c r="AV767">
        <v>1300</v>
      </c>
    </row>
    <row r="768" spans="1:48" ht="27.95" customHeight="1">
      <c r="A768" s="81" t="s">
        <v>1177</v>
      </c>
      <c r="B768" s="81" t="s">
        <v>695</v>
      </c>
      <c r="C768" s="81" t="s">
        <v>88</v>
      </c>
      <c r="D768" s="76">
        <v>1</v>
      </c>
      <c r="E768" s="77"/>
      <c r="F768" s="77"/>
      <c r="G768" s="58"/>
      <c r="H768" s="58"/>
      <c r="I768" s="58"/>
      <c r="J768" s="58"/>
      <c r="K768" s="58"/>
      <c r="L768" s="58"/>
      <c r="M768" s="56"/>
      <c r="N768" s="1" t="s">
        <v>1371</v>
      </c>
      <c r="O768" s="1" t="s">
        <v>117</v>
      </c>
      <c r="P768" s="1" t="s">
        <v>117</v>
      </c>
      <c r="Q768" s="1" t="s">
        <v>1308</v>
      </c>
      <c r="R768" s="1" t="s">
        <v>485</v>
      </c>
      <c r="S768" s="1" t="s">
        <v>373</v>
      </c>
      <c r="T768" s="1" t="s">
        <v>373</v>
      </c>
      <c r="X768">
        <v>1</v>
      </c>
      <c r="AR768" s="1" t="s">
        <v>117</v>
      </c>
      <c r="AS768" s="1" t="s">
        <v>117</v>
      </c>
      <c r="AU768" s="1" t="s">
        <v>1372</v>
      </c>
      <c r="AV768">
        <v>1301</v>
      </c>
    </row>
    <row r="769" spans="1:48" ht="27.95" customHeight="1">
      <c r="A769" s="81" t="s">
        <v>1177</v>
      </c>
      <c r="B769" s="81" t="s">
        <v>1373</v>
      </c>
      <c r="C769" s="81" t="s">
        <v>88</v>
      </c>
      <c r="D769" s="76">
        <v>1</v>
      </c>
      <c r="E769" s="77"/>
      <c r="F769" s="77"/>
      <c r="G769" s="58"/>
      <c r="H769" s="58"/>
      <c r="I769" s="58"/>
      <c r="J769" s="58"/>
      <c r="K769" s="58"/>
      <c r="L769" s="58"/>
      <c r="M769" s="56"/>
      <c r="N769" s="1" t="s">
        <v>1374</v>
      </c>
      <c r="O769" s="1" t="s">
        <v>117</v>
      </c>
      <c r="P769" s="1" t="s">
        <v>117</v>
      </c>
      <c r="Q769" s="1" t="s">
        <v>1308</v>
      </c>
      <c r="R769" s="1" t="s">
        <v>485</v>
      </c>
      <c r="S769" s="1" t="s">
        <v>373</v>
      </c>
      <c r="T769" s="1" t="s">
        <v>373</v>
      </c>
      <c r="X769">
        <v>1</v>
      </c>
      <c r="AR769" s="1" t="s">
        <v>117</v>
      </c>
      <c r="AS769" s="1" t="s">
        <v>117</v>
      </c>
      <c r="AU769" s="1" t="s">
        <v>1375</v>
      </c>
      <c r="AV769">
        <v>1302</v>
      </c>
    </row>
    <row r="770" spans="1:48" ht="27.95" customHeight="1">
      <c r="A770" s="81" t="s">
        <v>1184</v>
      </c>
      <c r="B770" s="81" t="s">
        <v>622</v>
      </c>
      <c r="C770" s="81" t="s">
        <v>88</v>
      </c>
      <c r="D770" s="76">
        <v>3</v>
      </c>
      <c r="E770" s="77"/>
      <c r="F770" s="77"/>
      <c r="G770" s="58"/>
      <c r="H770" s="58"/>
      <c r="I770" s="58"/>
      <c r="J770" s="58"/>
      <c r="K770" s="58"/>
      <c r="L770" s="58"/>
      <c r="M770" s="56"/>
      <c r="N770" s="1" t="s">
        <v>1376</v>
      </c>
      <c r="O770" s="1" t="s">
        <v>117</v>
      </c>
      <c r="P770" s="1" t="s">
        <v>117</v>
      </c>
      <c r="Q770" s="1" t="s">
        <v>1308</v>
      </c>
      <c r="R770" s="1" t="s">
        <v>485</v>
      </c>
      <c r="S770" s="1" t="s">
        <v>373</v>
      </c>
      <c r="T770" s="1" t="s">
        <v>373</v>
      </c>
      <c r="X770">
        <v>1</v>
      </c>
      <c r="AR770" s="1" t="s">
        <v>117</v>
      </c>
      <c r="AS770" s="1" t="s">
        <v>117</v>
      </c>
      <c r="AU770" s="1" t="s">
        <v>1377</v>
      </c>
      <c r="AV770">
        <v>1303</v>
      </c>
    </row>
    <row r="771" spans="1:48" ht="27.95" customHeight="1">
      <c r="A771" s="81" t="s">
        <v>1184</v>
      </c>
      <c r="B771" s="81" t="s">
        <v>1373</v>
      </c>
      <c r="C771" s="81" t="s">
        <v>88</v>
      </c>
      <c r="D771" s="76">
        <v>2</v>
      </c>
      <c r="E771" s="77"/>
      <c r="F771" s="77"/>
      <c r="G771" s="58"/>
      <c r="H771" s="58"/>
      <c r="I771" s="58"/>
      <c r="J771" s="58"/>
      <c r="K771" s="58"/>
      <c r="L771" s="58"/>
      <c r="M771" s="56"/>
      <c r="N771" s="1" t="s">
        <v>1378</v>
      </c>
      <c r="O771" s="1" t="s">
        <v>117</v>
      </c>
      <c r="P771" s="1" t="s">
        <v>117</v>
      </c>
      <c r="Q771" s="1" t="s">
        <v>1308</v>
      </c>
      <c r="R771" s="1" t="s">
        <v>485</v>
      </c>
      <c r="S771" s="1" t="s">
        <v>373</v>
      </c>
      <c r="T771" s="1" t="s">
        <v>373</v>
      </c>
      <c r="X771">
        <v>1</v>
      </c>
      <c r="AR771" s="1" t="s">
        <v>117</v>
      </c>
      <c r="AS771" s="1" t="s">
        <v>117</v>
      </c>
      <c r="AU771" s="1" t="s">
        <v>1379</v>
      </c>
      <c r="AV771">
        <v>1304</v>
      </c>
    </row>
    <row r="772" spans="1:48" ht="27.95" customHeight="1">
      <c r="A772" s="81" t="s">
        <v>1380</v>
      </c>
      <c r="B772" s="81" t="s">
        <v>612</v>
      </c>
      <c r="C772" s="81" t="s">
        <v>88</v>
      </c>
      <c r="D772" s="76">
        <v>2</v>
      </c>
      <c r="E772" s="77"/>
      <c r="F772" s="77"/>
      <c r="G772" s="58"/>
      <c r="H772" s="58"/>
      <c r="I772" s="58"/>
      <c r="J772" s="58"/>
      <c r="K772" s="58"/>
      <c r="L772" s="58"/>
      <c r="M772" s="56"/>
      <c r="N772" s="1" t="s">
        <v>1381</v>
      </c>
      <c r="O772" s="1" t="s">
        <v>117</v>
      </c>
      <c r="P772" s="1" t="s">
        <v>117</v>
      </c>
      <c r="Q772" s="1" t="s">
        <v>1308</v>
      </c>
      <c r="R772" s="1" t="s">
        <v>485</v>
      </c>
      <c r="S772" s="1" t="s">
        <v>373</v>
      </c>
      <c r="T772" s="1" t="s">
        <v>373</v>
      </c>
      <c r="X772">
        <v>1</v>
      </c>
      <c r="AR772" s="1" t="s">
        <v>117</v>
      </c>
      <c r="AS772" s="1" t="s">
        <v>117</v>
      </c>
      <c r="AU772" s="1" t="s">
        <v>1382</v>
      </c>
      <c r="AV772">
        <v>1305</v>
      </c>
    </row>
    <row r="773" spans="1:48" ht="27.95" customHeight="1">
      <c r="A773" s="81" t="s">
        <v>1187</v>
      </c>
      <c r="B773" s="81" t="s">
        <v>1188</v>
      </c>
      <c r="C773" s="81" t="s">
        <v>89</v>
      </c>
      <c r="D773" s="76">
        <v>1</v>
      </c>
      <c r="E773" s="77"/>
      <c r="F773" s="77"/>
      <c r="G773" s="58"/>
      <c r="H773" s="58"/>
      <c r="I773" s="58"/>
      <c r="J773" s="58"/>
      <c r="K773" s="58"/>
      <c r="L773" s="58"/>
      <c r="M773" s="56"/>
      <c r="N773" s="1" t="s">
        <v>1189</v>
      </c>
      <c r="O773" s="1" t="s">
        <v>117</v>
      </c>
      <c r="P773" s="1" t="s">
        <v>117</v>
      </c>
      <c r="Q773" s="1" t="s">
        <v>1308</v>
      </c>
      <c r="R773" s="1" t="s">
        <v>373</v>
      </c>
      <c r="S773" s="1" t="s">
        <v>373</v>
      </c>
      <c r="T773" s="1" t="s">
        <v>373</v>
      </c>
      <c r="U773">
        <v>1</v>
      </c>
      <c r="V773">
        <v>1</v>
      </c>
      <c r="W773">
        <v>0.5</v>
      </c>
      <c r="AR773" s="1" t="s">
        <v>117</v>
      </c>
      <c r="AS773" s="1" t="s">
        <v>117</v>
      </c>
      <c r="AU773" s="1" t="s">
        <v>1383</v>
      </c>
      <c r="AV773">
        <v>1436</v>
      </c>
    </row>
    <row r="774" spans="1:48" ht="27.95" customHeight="1">
      <c r="A774" s="76"/>
      <c r="B774" s="76"/>
      <c r="C774" s="76"/>
      <c r="D774" s="76"/>
      <c r="E774" s="77"/>
      <c r="F774" s="77"/>
      <c r="G774" s="58"/>
      <c r="H774" s="58"/>
      <c r="I774" s="58"/>
      <c r="J774" s="58"/>
      <c r="K774" s="58"/>
      <c r="L774" s="58"/>
      <c r="M774" s="57"/>
      <c r="Q774" s="1" t="s">
        <v>1308</v>
      </c>
    </row>
    <row r="775" spans="1:48" ht="27.95" customHeight="1">
      <c r="A775" s="76"/>
      <c r="B775" s="76"/>
      <c r="C775" s="76"/>
      <c r="D775" s="76"/>
      <c r="E775" s="77"/>
      <c r="F775" s="77"/>
      <c r="G775" s="58"/>
      <c r="H775" s="58"/>
      <c r="I775" s="58"/>
      <c r="J775" s="58"/>
      <c r="K775" s="58"/>
      <c r="L775" s="58"/>
      <c r="M775" s="57"/>
      <c r="Q775" s="1" t="s">
        <v>1308</v>
      </c>
    </row>
    <row r="776" spans="1:48" ht="27.95" customHeight="1">
      <c r="A776" s="76"/>
      <c r="B776" s="76"/>
      <c r="C776" s="76"/>
      <c r="D776" s="76"/>
      <c r="E776" s="77"/>
      <c r="F776" s="77"/>
      <c r="G776" s="58"/>
      <c r="H776" s="58"/>
      <c r="I776" s="58"/>
      <c r="J776" s="58"/>
      <c r="K776" s="58"/>
      <c r="L776" s="58"/>
      <c r="M776" s="57"/>
      <c r="Q776" s="1" t="s">
        <v>1308</v>
      </c>
    </row>
    <row r="777" spans="1:48" ht="27.95" customHeight="1">
      <c r="A777" s="76"/>
      <c r="B777" s="76"/>
      <c r="C777" s="76"/>
      <c r="D777" s="76"/>
      <c r="E777" s="77"/>
      <c r="F777" s="77"/>
      <c r="G777" s="58"/>
      <c r="H777" s="58"/>
      <c r="I777" s="58"/>
      <c r="J777" s="58"/>
      <c r="K777" s="58"/>
      <c r="L777" s="58"/>
      <c r="M777" s="57"/>
      <c r="Q777" s="1" t="s">
        <v>1308</v>
      </c>
    </row>
    <row r="778" spans="1:48" ht="27.95" customHeight="1">
      <c r="A778" s="57"/>
      <c r="B778" s="57"/>
      <c r="C778" s="57"/>
      <c r="D778" s="57"/>
      <c r="E778" s="58"/>
      <c r="F778" s="58"/>
      <c r="G778" s="58"/>
      <c r="H778" s="58"/>
      <c r="I778" s="58"/>
      <c r="J778" s="58"/>
      <c r="K778" s="58"/>
      <c r="L778" s="58"/>
      <c r="M778" s="57"/>
      <c r="Q778" s="1" t="s">
        <v>1308</v>
      </c>
    </row>
    <row r="779" spans="1:48" ht="27.95" customHeight="1">
      <c r="A779" s="57"/>
      <c r="B779" s="57"/>
      <c r="C779" s="57"/>
      <c r="D779" s="57"/>
      <c r="E779" s="58"/>
      <c r="F779" s="58"/>
      <c r="G779" s="58"/>
      <c r="H779" s="58"/>
      <c r="I779" s="58"/>
      <c r="J779" s="58"/>
      <c r="K779" s="58"/>
      <c r="L779" s="58"/>
      <c r="M779" s="57"/>
      <c r="Q779" s="1" t="s">
        <v>1308</v>
      </c>
    </row>
    <row r="780" spans="1:48" ht="27.95" customHeight="1">
      <c r="A780" s="57"/>
      <c r="B780" s="57"/>
      <c r="C780" s="57"/>
      <c r="D780" s="57"/>
      <c r="E780" s="58"/>
      <c r="F780" s="58"/>
      <c r="G780" s="58"/>
      <c r="H780" s="58"/>
      <c r="I780" s="58"/>
      <c r="J780" s="58"/>
      <c r="K780" s="58"/>
      <c r="L780" s="58"/>
      <c r="M780" s="57"/>
      <c r="Q780" s="1" t="s">
        <v>1308</v>
      </c>
    </row>
    <row r="781" spans="1:48" ht="27.95" customHeight="1">
      <c r="A781" s="57"/>
      <c r="B781" s="57"/>
      <c r="C781" s="57"/>
      <c r="D781" s="57"/>
      <c r="E781" s="58"/>
      <c r="F781" s="58"/>
      <c r="G781" s="58"/>
      <c r="H781" s="58"/>
      <c r="I781" s="58"/>
      <c r="J781" s="58"/>
      <c r="K781" s="58"/>
      <c r="L781" s="58"/>
      <c r="M781" s="57"/>
      <c r="Q781" s="1" t="s">
        <v>1308</v>
      </c>
    </row>
    <row r="782" spans="1:48" ht="27.95" customHeight="1">
      <c r="A782" s="57"/>
      <c r="B782" s="57"/>
      <c r="C782" s="57"/>
      <c r="D782" s="57"/>
      <c r="E782" s="58"/>
      <c r="F782" s="58"/>
      <c r="G782" s="58"/>
      <c r="H782" s="58"/>
      <c r="I782" s="58"/>
      <c r="J782" s="58"/>
      <c r="K782" s="58"/>
      <c r="L782" s="58"/>
      <c r="M782" s="57"/>
      <c r="Q782" s="1" t="s">
        <v>1308</v>
      </c>
    </row>
    <row r="783" spans="1:48" ht="27.95" customHeight="1">
      <c r="A783" s="57"/>
      <c r="B783" s="57"/>
      <c r="C783" s="57"/>
      <c r="D783" s="57"/>
      <c r="E783" s="58"/>
      <c r="F783" s="58"/>
      <c r="G783" s="58"/>
      <c r="H783" s="58"/>
      <c r="I783" s="58"/>
      <c r="J783" s="58"/>
      <c r="K783" s="58"/>
      <c r="L783" s="58"/>
      <c r="M783" s="57"/>
      <c r="Q783" s="1" t="s">
        <v>1308</v>
      </c>
    </row>
    <row r="784" spans="1:48" ht="27.95" customHeight="1">
      <c r="A784" s="57"/>
      <c r="B784" s="57"/>
      <c r="C784" s="57"/>
      <c r="D784" s="57"/>
      <c r="E784" s="58"/>
      <c r="F784" s="58"/>
      <c r="G784" s="58"/>
      <c r="H784" s="58"/>
      <c r="I784" s="58"/>
      <c r="J784" s="58"/>
      <c r="K784" s="58"/>
      <c r="L784" s="58"/>
      <c r="M784" s="57"/>
      <c r="Q784" s="1" t="s">
        <v>1308</v>
      </c>
    </row>
    <row r="785" spans="1:48" ht="27.95" customHeight="1">
      <c r="A785" s="57"/>
      <c r="B785" s="57"/>
      <c r="C785" s="57"/>
      <c r="D785" s="57"/>
      <c r="E785" s="58"/>
      <c r="F785" s="58"/>
      <c r="G785" s="58"/>
      <c r="H785" s="58"/>
      <c r="I785" s="58"/>
      <c r="J785" s="58"/>
      <c r="K785" s="58"/>
      <c r="L785" s="58"/>
      <c r="M785" s="57"/>
      <c r="Q785" s="1" t="s">
        <v>1308</v>
      </c>
    </row>
    <row r="786" spans="1:48" ht="27.95" customHeight="1">
      <c r="A786" s="57"/>
      <c r="B786" s="57"/>
      <c r="C786" s="57"/>
      <c r="D786" s="57"/>
      <c r="E786" s="58"/>
      <c r="F786" s="58"/>
      <c r="G786" s="58"/>
      <c r="H786" s="58"/>
      <c r="I786" s="58"/>
      <c r="J786" s="58"/>
      <c r="K786" s="58"/>
      <c r="L786" s="58"/>
      <c r="M786" s="57"/>
      <c r="Q786" s="1" t="s">
        <v>1308</v>
      </c>
    </row>
    <row r="787" spans="1:48" ht="27.95" customHeight="1">
      <c r="A787" s="57"/>
      <c r="B787" s="57"/>
      <c r="C787" s="57"/>
      <c r="D787" s="57"/>
      <c r="E787" s="58"/>
      <c r="F787" s="58"/>
      <c r="G787" s="58"/>
      <c r="H787" s="58"/>
      <c r="I787" s="58"/>
      <c r="J787" s="58"/>
      <c r="K787" s="58"/>
      <c r="L787" s="58"/>
      <c r="M787" s="57"/>
      <c r="Q787" s="1" t="s">
        <v>1308</v>
      </c>
    </row>
    <row r="788" spans="1:48" ht="27.95" customHeight="1">
      <c r="A788" s="57"/>
      <c r="B788" s="57"/>
      <c r="C788" s="57"/>
      <c r="D788" s="57"/>
      <c r="E788" s="58"/>
      <c r="F788" s="58"/>
      <c r="G788" s="58"/>
      <c r="H788" s="58"/>
      <c r="I788" s="58"/>
      <c r="J788" s="58"/>
      <c r="K788" s="58"/>
      <c r="L788" s="58"/>
      <c r="M788" s="57"/>
      <c r="Q788" s="1" t="s">
        <v>1308</v>
      </c>
    </row>
    <row r="789" spans="1:48" ht="27.95" customHeight="1">
      <c r="A789" s="57"/>
      <c r="B789" s="57"/>
      <c r="C789" s="57"/>
      <c r="D789" s="57"/>
      <c r="E789" s="58"/>
      <c r="F789" s="58"/>
      <c r="G789" s="58"/>
      <c r="H789" s="58"/>
      <c r="I789" s="58"/>
      <c r="J789" s="58"/>
      <c r="K789" s="58"/>
      <c r="L789" s="58"/>
      <c r="M789" s="57"/>
      <c r="Q789" s="1" t="s">
        <v>1308</v>
      </c>
    </row>
    <row r="790" spans="1:48" ht="27.95" customHeight="1">
      <c r="A790" s="57"/>
      <c r="B790" s="57"/>
      <c r="C790" s="57"/>
      <c r="D790" s="57"/>
      <c r="E790" s="58"/>
      <c r="F790" s="58"/>
      <c r="G790" s="58"/>
      <c r="H790" s="58"/>
      <c r="I790" s="58"/>
      <c r="J790" s="58"/>
      <c r="K790" s="58"/>
      <c r="L790" s="58"/>
      <c r="M790" s="57"/>
      <c r="Q790" s="1"/>
    </row>
    <row r="791" spans="1:48" ht="27.95" customHeight="1">
      <c r="A791" s="57"/>
      <c r="B791" s="57"/>
      <c r="C791" s="57"/>
      <c r="D791" s="57"/>
      <c r="E791" s="58"/>
      <c r="F791" s="58"/>
      <c r="G791" s="58"/>
      <c r="H791" s="58"/>
      <c r="I791" s="58"/>
      <c r="J791" s="58"/>
      <c r="K791" s="58"/>
      <c r="L791" s="58"/>
      <c r="M791" s="57"/>
      <c r="Q791" s="1"/>
    </row>
    <row r="792" spans="1:48" ht="27.95" customHeight="1">
      <c r="A792" s="57"/>
      <c r="B792" s="57"/>
      <c r="C792" s="57"/>
      <c r="D792" s="57"/>
      <c r="E792" s="58"/>
      <c r="F792" s="58"/>
      <c r="G792" s="58"/>
      <c r="H792" s="58"/>
      <c r="I792" s="58"/>
      <c r="J792" s="58"/>
      <c r="K792" s="58"/>
      <c r="L792" s="58"/>
      <c r="M792" s="57"/>
      <c r="Q792" s="1"/>
    </row>
    <row r="793" spans="1:48" ht="27.95" customHeight="1">
      <c r="A793" s="57"/>
      <c r="B793" s="57"/>
      <c r="C793" s="57"/>
      <c r="D793" s="57"/>
      <c r="E793" s="58"/>
      <c r="F793" s="58"/>
      <c r="G793" s="58"/>
      <c r="H793" s="58"/>
      <c r="I793" s="58"/>
      <c r="J793" s="58"/>
      <c r="K793" s="58"/>
      <c r="L793" s="58"/>
      <c r="M793" s="57"/>
      <c r="Q793" s="1"/>
    </row>
    <row r="794" spans="1:48" ht="27.95" customHeight="1">
      <c r="A794" s="52" t="s">
        <v>449</v>
      </c>
      <c r="B794" s="53"/>
      <c r="C794" s="53"/>
      <c r="D794" s="53"/>
      <c r="E794" s="54"/>
      <c r="F794" s="54"/>
      <c r="G794" s="54"/>
      <c r="H794" s="54"/>
      <c r="I794" s="54"/>
      <c r="J794" s="54"/>
      <c r="K794" s="54"/>
      <c r="L794" s="54"/>
      <c r="M794" s="53"/>
    </row>
    <row r="795" spans="1:48" ht="27.95" customHeight="1">
      <c r="A795" s="78" t="s">
        <v>1384</v>
      </c>
      <c r="B795" s="78" t="s">
        <v>117</v>
      </c>
      <c r="C795" s="79"/>
      <c r="D795" s="79"/>
      <c r="E795" s="80"/>
      <c r="F795" s="80"/>
      <c r="G795" s="80"/>
      <c r="H795" s="69"/>
      <c r="I795" s="69"/>
      <c r="J795" s="69"/>
      <c r="K795" s="69"/>
      <c r="L795" s="69"/>
      <c r="M795" s="68"/>
      <c r="N795" s="70"/>
      <c r="O795" s="70"/>
      <c r="P795" s="70"/>
      <c r="Q795" s="71"/>
      <c r="R795" s="70"/>
      <c r="S795" s="70"/>
      <c r="T795" s="70"/>
      <c r="U795" s="70"/>
      <c r="V795" s="70"/>
      <c r="W795" s="70"/>
      <c r="X795" s="70"/>
      <c r="Y795" s="70"/>
      <c r="Z795" s="70"/>
      <c r="AA795" s="70"/>
      <c r="AB795" s="70"/>
      <c r="AC795" s="70"/>
      <c r="AD795" s="70"/>
      <c r="AE795" s="70"/>
      <c r="AF795" s="70"/>
      <c r="AG795" s="70"/>
      <c r="AH795" s="70"/>
      <c r="AI795" s="70"/>
      <c r="AJ795" s="70"/>
      <c r="AK795" s="70"/>
      <c r="AL795" s="70"/>
      <c r="AM795" s="70"/>
      <c r="AN795" s="70"/>
      <c r="AO795" s="70"/>
      <c r="AP795" s="70"/>
      <c r="AQ795" s="70"/>
      <c r="AR795" s="70"/>
      <c r="AS795" s="70"/>
      <c r="AT795" s="70"/>
      <c r="AU795" s="70"/>
      <c r="AV795" s="70"/>
    </row>
    <row r="796" spans="1:48" ht="27.95" customHeight="1">
      <c r="A796" s="81" t="s">
        <v>1309</v>
      </c>
      <c r="B796" s="81" t="s">
        <v>612</v>
      </c>
      <c r="C796" s="81" t="s">
        <v>11</v>
      </c>
      <c r="D796" s="76">
        <v>43</v>
      </c>
      <c r="E796" s="77"/>
      <c r="F796" s="77"/>
      <c r="G796" s="77"/>
      <c r="H796" s="58"/>
      <c r="I796" s="58"/>
      <c r="J796" s="58"/>
      <c r="K796" s="58"/>
      <c r="L796" s="58"/>
      <c r="M796" s="56"/>
      <c r="N796" s="1"/>
      <c r="O796" s="1"/>
      <c r="P796" s="1"/>
      <c r="Q796" s="1"/>
      <c r="R796" s="1"/>
      <c r="S796" s="1"/>
      <c r="T796" s="1"/>
      <c r="AR796" s="1"/>
      <c r="AS796" s="1"/>
      <c r="AU796" s="1"/>
    </row>
    <row r="797" spans="1:48" ht="27.95" customHeight="1">
      <c r="A797" s="81" t="s">
        <v>1309</v>
      </c>
      <c r="B797" s="81" t="s">
        <v>1258</v>
      </c>
      <c r="C797" s="81" t="s">
        <v>11</v>
      </c>
      <c r="D797" s="76">
        <v>9</v>
      </c>
      <c r="E797" s="77"/>
      <c r="F797" s="77"/>
      <c r="G797" s="77"/>
      <c r="H797" s="58"/>
      <c r="I797" s="58"/>
      <c r="J797" s="58"/>
      <c r="K797" s="58"/>
      <c r="L797" s="58"/>
      <c r="M797" s="56"/>
      <c r="N797" s="1"/>
      <c r="O797" s="1"/>
      <c r="P797" s="1"/>
      <c r="Q797" s="1"/>
      <c r="R797" s="1"/>
      <c r="S797" s="1"/>
      <c r="T797" s="1"/>
      <c r="AR797" s="1"/>
      <c r="AS797" s="1"/>
      <c r="AU797" s="1"/>
    </row>
    <row r="798" spans="1:48" ht="27.95" customHeight="1">
      <c r="A798" s="81" t="s">
        <v>1309</v>
      </c>
      <c r="B798" s="81" t="s">
        <v>695</v>
      </c>
      <c r="C798" s="81" t="s">
        <v>11</v>
      </c>
      <c r="D798" s="76">
        <v>22</v>
      </c>
      <c r="E798" s="77"/>
      <c r="F798" s="77"/>
      <c r="G798" s="77"/>
      <c r="H798" s="58"/>
      <c r="I798" s="58"/>
      <c r="J798" s="58"/>
      <c r="K798" s="58"/>
      <c r="L798" s="58"/>
      <c r="M798" s="56"/>
      <c r="N798" s="1"/>
      <c r="O798" s="1"/>
      <c r="P798" s="1"/>
      <c r="Q798" s="1"/>
      <c r="R798" s="1"/>
      <c r="S798" s="1"/>
      <c r="T798" s="1"/>
      <c r="AR798" s="1"/>
      <c r="AS798" s="1"/>
      <c r="AU798" s="1"/>
    </row>
    <row r="799" spans="1:48" ht="27.95" customHeight="1">
      <c r="A799" s="81" t="s">
        <v>659</v>
      </c>
      <c r="B799" s="81" t="s">
        <v>1316</v>
      </c>
      <c r="C799" s="81" t="s">
        <v>8</v>
      </c>
      <c r="D799" s="76">
        <v>18</v>
      </c>
      <c r="E799" s="77"/>
      <c r="F799" s="77"/>
      <c r="G799" s="77"/>
      <c r="H799" s="58"/>
      <c r="I799" s="58"/>
      <c r="J799" s="58"/>
      <c r="K799" s="58"/>
      <c r="L799" s="58"/>
      <c r="M799" s="56"/>
      <c r="N799" s="1"/>
      <c r="O799" s="1"/>
      <c r="P799" s="1"/>
      <c r="Q799" s="1"/>
      <c r="R799" s="1"/>
      <c r="S799" s="1"/>
      <c r="T799" s="1"/>
      <c r="AR799" s="1"/>
      <c r="AS799" s="1"/>
      <c r="AU799" s="1"/>
    </row>
    <row r="800" spans="1:48" ht="27.95" customHeight="1">
      <c r="A800" s="81" t="s">
        <v>659</v>
      </c>
      <c r="B800" s="81" t="s">
        <v>1386</v>
      </c>
      <c r="C800" s="81" t="s">
        <v>8</v>
      </c>
      <c r="D800" s="76">
        <v>1</v>
      </c>
      <c r="E800" s="77"/>
      <c r="F800" s="77"/>
      <c r="G800" s="77"/>
      <c r="H800" s="58"/>
      <c r="I800" s="58"/>
      <c r="J800" s="58"/>
      <c r="K800" s="58"/>
      <c r="L800" s="58"/>
      <c r="M800" s="56"/>
      <c r="N800" s="1"/>
      <c r="O800" s="1"/>
      <c r="P800" s="1"/>
      <c r="Q800" s="1"/>
      <c r="R800" s="1"/>
      <c r="S800" s="1"/>
      <c r="T800" s="1"/>
      <c r="AR800" s="1"/>
      <c r="AS800" s="1"/>
      <c r="AU800" s="1"/>
    </row>
    <row r="801" spans="1:47" ht="27.95" customHeight="1">
      <c r="A801" s="81" t="s">
        <v>659</v>
      </c>
      <c r="B801" s="81" t="s">
        <v>1319</v>
      </c>
      <c r="C801" s="81" t="s">
        <v>8</v>
      </c>
      <c r="D801" s="76">
        <v>11</v>
      </c>
      <c r="E801" s="77"/>
      <c r="F801" s="77"/>
      <c r="G801" s="77"/>
      <c r="H801" s="58"/>
      <c r="I801" s="58"/>
      <c r="J801" s="58"/>
      <c r="K801" s="58"/>
      <c r="L801" s="58"/>
      <c r="M801" s="56"/>
      <c r="N801" s="1"/>
      <c r="O801" s="1"/>
      <c r="P801" s="1"/>
      <c r="Q801" s="1"/>
      <c r="R801" s="1"/>
      <c r="S801" s="1"/>
      <c r="T801" s="1"/>
      <c r="AR801" s="1"/>
      <c r="AS801" s="1"/>
      <c r="AU801" s="1"/>
    </row>
    <row r="802" spans="1:47" ht="27.95" customHeight="1">
      <c r="A802" s="81" t="s">
        <v>659</v>
      </c>
      <c r="B802" s="81" t="s">
        <v>1322</v>
      </c>
      <c r="C802" s="81" t="s">
        <v>8</v>
      </c>
      <c r="D802" s="76">
        <v>4</v>
      </c>
      <c r="E802" s="77"/>
      <c r="F802" s="77"/>
      <c r="G802" s="77"/>
      <c r="H802" s="58"/>
      <c r="I802" s="58"/>
      <c r="J802" s="58"/>
      <c r="K802" s="58"/>
      <c r="L802" s="58"/>
      <c r="M802" s="56"/>
      <c r="N802" s="1"/>
      <c r="O802" s="1"/>
      <c r="P802" s="1"/>
      <c r="Q802" s="1"/>
      <c r="R802" s="1"/>
      <c r="S802" s="1"/>
      <c r="T802" s="1"/>
      <c r="AR802" s="1"/>
      <c r="AS802" s="1"/>
      <c r="AU802" s="1"/>
    </row>
    <row r="803" spans="1:47" ht="27.95" customHeight="1">
      <c r="A803" s="81" t="s">
        <v>659</v>
      </c>
      <c r="B803" s="81" t="s">
        <v>1325</v>
      </c>
      <c r="C803" s="81" t="s">
        <v>8</v>
      </c>
      <c r="D803" s="76">
        <v>2</v>
      </c>
      <c r="E803" s="77"/>
      <c r="F803" s="77"/>
      <c r="G803" s="77"/>
      <c r="H803" s="58"/>
      <c r="I803" s="58"/>
      <c r="J803" s="58"/>
      <c r="K803" s="58"/>
      <c r="L803" s="58"/>
      <c r="M803" s="56"/>
      <c r="N803" s="1"/>
      <c r="O803" s="1"/>
      <c r="P803" s="1"/>
      <c r="Q803" s="1"/>
      <c r="R803" s="1"/>
      <c r="S803" s="1"/>
      <c r="T803" s="1"/>
      <c r="AR803" s="1"/>
      <c r="AS803" s="1"/>
      <c r="AU803" s="1"/>
    </row>
    <row r="804" spans="1:47" ht="27.95" customHeight="1">
      <c r="A804" s="81" t="s">
        <v>659</v>
      </c>
      <c r="B804" s="81" t="s">
        <v>1328</v>
      </c>
      <c r="C804" s="81" t="s">
        <v>8</v>
      </c>
      <c r="D804" s="76">
        <v>4</v>
      </c>
      <c r="E804" s="77"/>
      <c r="F804" s="77"/>
      <c r="G804" s="77"/>
      <c r="H804" s="58"/>
      <c r="I804" s="58"/>
      <c r="J804" s="58"/>
      <c r="K804" s="58"/>
      <c r="L804" s="58"/>
      <c r="M804" s="56"/>
      <c r="N804" s="1"/>
      <c r="O804" s="1"/>
      <c r="P804" s="1"/>
      <c r="Q804" s="1"/>
      <c r="R804" s="1"/>
      <c r="S804" s="1"/>
      <c r="T804" s="1"/>
      <c r="AR804" s="1"/>
      <c r="AS804" s="1"/>
      <c r="AU804" s="1"/>
    </row>
    <row r="805" spans="1:47" ht="27.95" customHeight="1">
      <c r="A805" s="81" t="s">
        <v>659</v>
      </c>
      <c r="B805" s="81" t="s">
        <v>1331</v>
      </c>
      <c r="C805" s="81" t="s">
        <v>8</v>
      </c>
      <c r="D805" s="76">
        <v>2</v>
      </c>
      <c r="E805" s="77"/>
      <c r="F805" s="77"/>
      <c r="G805" s="77"/>
      <c r="H805" s="58"/>
      <c r="I805" s="58"/>
      <c r="J805" s="58"/>
      <c r="K805" s="58"/>
      <c r="L805" s="58"/>
      <c r="M805" s="56"/>
      <c r="N805" s="1"/>
      <c r="O805" s="1"/>
      <c r="P805" s="1"/>
      <c r="Q805" s="1"/>
      <c r="R805" s="1"/>
      <c r="S805" s="1"/>
      <c r="T805" s="1"/>
      <c r="AR805" s="1"/>
      <c r="AS805" s="1"/>
      <c r="AU805" s="1"/>
    </row>
    <row r="806" spans="1:47" ht="27.95" customHeight="1">
      <c r="A806" s="81" t="s">
        <v>659</v>
      </c>
      <c r="B806" s="81" t="s">
        <v>1387</v>
      </c>
      <c r="C806" s="81" t="s">
        <v>8</v>
      </c>
      <c r="D806" s="76">
        <v>1</v>
      </c>
      <c r="E806" s="77"/>
      <c r="F806" s="77"/>
      <c r="G806" s="77"/>
      <c r="H806" s="58"/>
      <c r="I806" s="58"/>
      <c r="J806" s="58"/>
      <c r="K806" s="58"/>
      <c r="L806" s="58"/>
      <c r="M806" s="56"/>
      <c r="N806" s="1"/>
      <c r="O806" s="1"/>
      <c r="P806" s="1"/>
      <c r="Q806" s="1"/>
      <c r="R806" s="1"/>
      <c r="S806" s="1"/>
      <c r="T806" s="1"/>
      <c r="AR806" s="1"/>
      <c r="AS806" s="1"/>
      <c r="AU806" s="1"/>
    </row>
    <row r="807" spans="1:47" ht="27.95" customHeight="1">
      <c r="A807" s="81" t="s">
        <v>659</v>
      </c>
      <c r="B807" s="81" t="s">
        <v>1334</v>
      </c>
      <c r="C807" s="81" t="s">
        <v>8</v>
      </c>
      <c r="D807" s="76">
        <v>3</v>
      </c>
      <c r="E807" s="77"/>
      <c r="F807" s="77"/>
      <c r="G807" s="77"/>
      <c r="H807" s="58"/>
      <c r="I807" s="58"/>
      <c r="J807" s="58"/>
      <c r="K807" s="58"/>
      <c r="L807" s="58"/>
      <c r="M807" s="56"/>
      <c r="N807" s="1"/>
      <c r="O807" s="1"/>
      <c r="P807" s="1"/>
      <c r="Q807" s="1"/>
      <c r="R807" s="1"/>
      <c r="S807" s="1"/>
      <c r="T807" s="1"/>
      <c r="AR807" s="1"/>
      <c r="AS807" s="1"/>
      <c r="AU807" s="1"/>
    </row>
    <row r="808" spans="1:47" ht="27.95" customHeight="1">
      <c r="A808" s="81" t="s">
        <v>659</v>
      </c>
      <c r="B808" s="81" t="s">
        <v>1337</v>
      </c>
      <c r="C808" s="81" t="s">
        <v>8</v>
      </c>
      <c r="D808" s="76">
        <v>1</v>
      </c>
      <c r="E808" s="77"/>
      <c r="F808" s="77"/>
      <c r="G808" s="77"/>
      <c r="H808" s="58"/>
      <c r="I808" s="58"/>
      <c r="J808" s="58"/>
      <c r="K808" s="58"/>
      <c r="L808" s="58"/>
      <c r="M808" s="56"/>
      <c r="N808" s="1"/>
      <c r="O808" s="1"/>
      <c r="P808" s="1"/>
      <c r="Q808" s="1"/>
      <c r="R808" s="1"/>
      <c r="S808" s="1"/>
      <c r="T808" s="1"/>
      <c r="AR808" s="1"/>
      <c r="AS808" s="1"/>
      <c r="AU808" s="1"/>
    </row>
    <row r="809" spans="1:47" ht="27.95" customHeight="1">
      <c r="A809" s="81" t="s">
        <v>659</v>
      </c>
      <c r="B809" s="81" t="s">
        <v>1343</v>
      </c>
      <c r="C809" s="81" t="s">
        <v>8</v>
      </c>
      <c r="D809" s="76">
        <v>6</v>
      </c>
      <c r="E809" s="77"/>
      <c r="F809" s="77"/>
      <c r="G809" s="77"/>
      <c r="H809" s="58"/>
      <c r="I809" s="58"/>
      <c r="J809" s="58"/>
      <c r="K809" s="58"/>
      <c r="L809" s="58"/>
      <c r="M809" s="56"/>
      <c r="N809" s="1"/>
      <c r="O809" s="1"/>
      <c r="P809" s="1"/>
      <c r="Q809" s="1"/>
      <c r="R809" s="1"/>
      <c r="S809" s="1"/>
      <c r="T809" s="1"/>
      <c r="AR809" s="1"/>
      <c r="AS809" s="1"/>
      <c r="AU809" s="1"/>
    </row>
    <row r="810" spans="1:47" ht="27.95" customHeight="1">
      <c r="A810" s="81" t="s">
        <v>659</v>
      </c>
      <c r="B810" s="81" t="s">
        <v>1346</v>
      </c>
      <c r="C810" s="81" t="s">
        <v>8</v>
      </c>
      <c r="D810" s="76">
        <v>1</v>
      </c>
      <c r="E810" s="77"/>
      <c r="F810" s="77"/>
      <c r="G810" s="77"/>
      <c r="H810" s="58"/>
      <c r="I810" s="58"/>
      <c r="J810" s="58"/>
      <c r="K810" s="58"/>
      <c r="L810" s="58"/>
      <c r="M810" s="56"/>
      <c r="N810" s="1"/>
      <c r="O810" s="1"/>
      <c r="P810" s="1"/>
      <c r="Q810" s="1"/>
      <c r="R810" s="1"/>
      <c r="S810" s="1"/>
      <c r="T810" s="1"/>
      <c r="AR810" s="1"/>
      <c r="AS810" s="1"/>
      <c r="AU810" s="1"/>
    </row>
    <row r="811" spans="1:47" ht="27.95" customHeight="1">
      <c r="A811" s="81" t="s">
        <v>659</v>
      </c>
      <c r="B811" s="81" t="s">
        <v>1349</v>
      </c>
      <c r="C811" s="81" t="s">
        <v>8</v>
      </c>
      <c r="D811" s="76">
        <v>4</v>
      </c>
      <c r="E811" s="77"/>
      <c r="F811" s="77"/>
      <c r="G811" s="77"/>
      <c r="H811" s="58"/>
      <c r="I811" s="58"/>
      <c r="J811" s="58"/>
      <c r="K811" s="58"/>
      <c r="L811" s="58"/>
      <c r="M811" s="56"/>
      <c r="N811" s="1"/>
      <c r="O811" s="1"/>
      <c r="P811" s="1"/>
      <c r="Q811" s="1"/>
      <c r="R811" s="1"/>
      <c r="S811" s="1"/>
      <c r="T811" s="1"/>
      <c r="AR811" s="1"/>
      <c r="AS811" s="1"/>
      <c r="AU811" s="1"/>
    </row>
    <row r="812" spans="1:47" ht="27.95" customHeight="1">
      <c r="A812" s="81" t="s">
        <v>659</v>
      </c>
      <c r="B812" s="81" t="s">
        <v>1388</v>
      </c>
      <c r="C812" s="81" t="s">
        <v>8</v>
      </c>
      <c r="D812" s="76">
        <v>1</v>
      </c>
      <c r="E812" s="77"/>
      <c r="F812" s="77"/>
      <c r="G812" s="77"/>
      <c r="H812" s="58"/>
      <c r="I812" s="58"/>
      <c r="J812" s="58"/>
      <c r="K812" s="58"/>
      <c r="L812" s="58"/>
      <c r="M812" s="56"/>
      <c r="N812" s="1"/>
      <c r="O812" s="1"/>
      <c r="P812" s="1"/>
      <c r="Q812" s="1"/>
      <c r="R812" s="1"/>
      <c r="S812" s="1"/>
      <c r="T812" s="1"/>
      <c r="AR812" s="1"/>
      <c r="AS812" s="1"/>
      <c r="AU812" s="1"/>
    </row>
    <row r="813" spans="1:47" ht="27.95" customHeight="1">
      <c r="A813" s="81" t="s">
        <v>1352</v>
      </c>
      <c r="B813" s="81" t="s">
        <v>612</v>
      </c>
      <c r="C813" s="81" t="s">
        <v>16</v>
      </c>
      <c r="D813" s="76">
        <v>1</v>
      </c>
      <c r="E813" s="77"/>
      <c r="F813" s="77"/>
      <c r="G813" s="77"/>
      <c r="H813" s="58"/>
      <c r="I813" s="58"/>
      <c r="J813" s="58"/>
      <c r="K813" s="58"/>
      <c r="L813" s="58"/>
      <c r="M813" s="56"/>
      <c r="N813" s="1"/>
      <c r="O813" s="1"/>
      <c r="P813" s="1"/>
      <c r="Q813" s="1"/>
      <c r="R813" s="1"/>
      <c r="S813" s="1"/>
      <c r="T813" s="1"/>
      <c r="AR813" s="1"/>
      <c r="AS813" s="1"/>
      <c r="AU813" s="1"/>
    </row>
    <row r="814" spans="1:47" ht="27.95" customHeight="1">
      <c r="A814" s="81" t="s">
        <v>1352</v>
      </c>
      <c r="B814" s="81" t="s">
        <v>695</v>
      </c>
      <c r="C814" s="81" t="s">
        <v>16</v>
      </c>
      <c r="D814" s="76">
        <v>1</v>
      </c>
      <c r="E814" s="77"/>
      <c r="F814" s="77"/>
      <c r="G814" s="77"/>
      <c r="H814" s="58"/>
      <c r="I814" s="58"/>
      <c r="J814" s="58"/>
      <c r="K814" s="58"/>
      <c r="L814" s="58"/>
      <c r="M814" s="56"/>
      <c r="N814" s="1"/>
      <c r="O814" s="1"/>
      <c r="P814" s="1"/>
      <c r="Q814" s="1"/>
      <c r="R814" s="1"/>
      <c r="S814" s="1"/>
      <c r="T814" s="1"/>
      <c r="AR814" s="1"/>
      <c r="AS814" s="1"/>
      <c r="AU814" s="1"/>
    </row>
    <row r="815" spans="1:47" ht="27.95" customHeight="1">
      <c r="A815" s="81" t="s">
        <v>615</v>
      </c>
      <c r="B815" s="81" t="s">
        <v>117</v>
      </c>
      <c r="C815" s="81" t="s">
        <v>89</v>
      </c>
      <c r="D815" s="76">
        <v>14</v>
      </c>
      <c r="E815" s="77"/>
      <c r="F815" s="77"/>
      <c r="G815" s="77"/>
      <c r="H815" s="58"/>
      <c r="I815" s="58"/>
      <c r="J815" s="58"/>
      <c r="K815" s="58"/>
      <c r="L815" s="58"/>
      <c r="M815" s="56"/>
      <c r="N815" s="1"/>
      <c r="O815" s="1"/>
      <c r="P815" s="1"/>
      <c r="Q815" s="1"/>
      <c r="R815" s="1"/>
      <c r="S815" s="1"/>
      <c r="T815" s="1"/>
      <c r="AR815" s="1"/>
      <c r="AS815" s="1"/>
      <c r="AU815" s="1"/>
    </row>
    <row r="816" spans="1:47" ht="27.95" customHeight="1">
      <c r="A816" s="81" t="s">
        <v>618</v>
      </c>
      <c r="B816" s="81" t="s">
        <v>117</v>
      </c>
      <c r="C816" s="81" t="s">
        <v>89</v>
      </c>
      <c r="D816" s="76">
        <v>14</v>
      </c>
      <c r="E816" s="77"/>
      <c r="F816" s="77"/>
      <c r="G816" s="77"/>
      <c r="H816" s="58"/>
      <c r="I816" s="58"/>
      <c r="J816" s="58"/>
      <c r="K816" s="58"/>
      <c r="L816" s="58"/>
      <c r="M816" s="56"/>
      <c r="N816" s="1"/>
      <c r="O816" s="1"/>
      <c r="P816" s="1"/>
      <c r="Q816" s="1"/>
      <c r="R816" s="1"/>
      <c r="S816" s="1"/>
      <c r="T816" s="1"/>
      <c r="AR816" s="1"/>
      <c r="AS816" s="1"/>
      <c r="AU816" s="1"/>
    </row>
    <row r="817" spans="1:47" ht="27.95" customHeight="1">
      <c r="A817" s="81" t="s">
        <v>690</v>
      </c>
      <c r="B817" s="81" t="s">
        <v>612</v>
      </c>
      <c r="C817" s="81" t="s">
        <v>88</v>
      </c>
      <c r="D817" s="76">
        <v>13</v>
      </c>
      <c r="E817" s="77"/>
      <c r="F817" s="77"/>
      <c r="G817" s="77"/>
      <c r="H817" s="58"/>
      <c r="I817" s="58"/>
      <c r="J817" s="58"/>
      <c r="K817" s="58"/>
      <c r="L817" s="58"/>
      <c r="M817" s="56"/>
      <c r="N817" s="1"/>
      <c r="O817" s="1"/>
      <c r="P817" s="1"/>
      <c r="Q817" s="1"/>
      <c r="R817" s="1"/>
      <c r="S817" s="1"/>
      <c r="T817" s="1"/>
      <c r="AR817" s="1"/>
      <c r="AS817" s="1"/>
      <c r="AU817" s="1"/>
    </row>
    <row r="818" spans="1:47" ht="27.95" customHeight="1">
      <c r="A818" s="81" t="s">
        <v>690</v>
      </c>
      <c r="B818" s="81" t="s">
        <v>1361</v>
      </c>
      <c r="C818" s="81" t="s">
        <v>88</v>
      </c>
      <c r="D818" s="76">
        <v>6</v>
      </c>
      <c r="E818" s="77"/>
      <c r="F818" s="77"/>
      <c r="G818" s="77"/>
      <c r="H818" s="58"/>
      <c r="I818" s="58"/>
      <c r="J818" s="58"/>
      <c r="K818" s="58"/>
      <c r="L818" s="58"/>
      <c r="M818" s="56"/>
      <c r="N818" s="1"/>
      <c r="O818" s="1"/>
      <c r="P818" s="1"/>
      <c r="Q818" s="1"/>
      <c r="R818" s="1"/>
      <c r="S818" s="1"/>
      <c r="T818" s="1"/>
      <c r="AR818" s="1"/>
      <c r="AS818" s="1"/>
      <c r="AU818" s="1"/>
    </row>
    <row r="819" spans="1:47" ht="27.95" customHeight="1">
      <c r="A819" s="81" t="s">
        <v>690</v>
      </c>
      <c r="B819" s="81" t="s">
        <v>695</v>
      </c>
      <c r="C819" s="81" t="s">
        <v>88</v>
      </c>
      <c r="D819" s="76">
        <v>7</v>
      </c>
      <c r="E819" s="77"/>
      <c r="F819" s="77"/>
      <c r="G819" s="77"/>
      <c r="H819" s="58"/>
      <c r="I819" s="58"/>
      <c r="J819" s="58"/>
      <c r="K819" s="58"/>
      <c r="L819" s="58"/>
      <c r="M819" s="56"/>
      <c r="N819" s="1"/>
      <c r="O819" s="1"/>
      <c r="P819" s="1"/>
      <c r="Q819" s="1"/>
      <c r="R819" s="1"/>
      <c r="S819" s="1"/>
      <c r="T819" s="1"/>
      <c r="AR819" s="1"/>
      <c r="AS819" s="1"/>
      <c r="AU819" s="1"/>
    </row>
    <row r="820" spans="1:47" ht="27.95" customHeight="1">
      <c r="A820" s="81" t="s">
        <v>1366</v>
      </c>
      <c r="B820" s="81" t="s">
        <v>612</v>
      </c>
      <c r="C820" s="81" t="s">
        <v>88</v>
      </c>
      <c r="D820" s="76">
        <v>1</v>
      </c>
      <c r="E820" s="77"/>
      <c r="F820" s="77"/>
      <c r="G820" s="77"/>
      <c r="H820" s="58"/>
      <c r="I820" s="58"/>
      <c r="J820" s="58"/>
      <c r="K820" s="58"/>
      <c r="L820" s="58"/>
      <c r="M820" s="56"/>
      <c r="N820" s="1"/>
      <c r="O820" s="1"/>
      <c r="P820" s="1"/>
      <c r="Q820" s="1"/>
      <c r="R820" s="1"/>
      <c r="S820" s="1"/>
      <c r="T820" s="1"/>
      <c r="AR820" s="1"/>
      <c r="AS820" s="1"/>
      <c r="AU820" s="1"/>
    </row>
    <row r="821" spans="1:47" ht="27.95" customHeight="1">
      <c r="A821" s="81" t="s">
        <v>1366</v>
      </c>
      <c r="B821" s="81" t="s">
        <v>695</v>
      </c>
      <c r="C821" s="81" t="s">
        <v>88</v>
      </c>
      <c r="D821" s="76">
        <v>1</v>
      </c>
      <c r="E821" s="77"/>
      <c r="F821" s="77"/>
      <c r="G821" s="77"/>
      <c r="H821" s="58"/>
      <c r="I821" s="58"/>
      <c r="J821" s="58"/>
      <c r="K821" s="58"/>
      <c r="L821" s="58"/>
      <c r="M821" s="56"/>
      <c r="N821" s="1"/>
      <c r="O821" s="1"/>
      <c r="P821" s="1"/>
      <c r="Q821" s="1"/>
      <c r="R821" s="1"/>
      <c r="S821" s="1"/>
      <c r="T821" s="1"/>
      <c r="AR821" s="1"/>
      <c r="AS821" s="1"/>
      <c r="AU821" s="1"/>
    </row>
    <row r="822" spans="1:47" ht="27.95" customHeight="1">
      <c r="A822" s="81" t="s">
        <v>1177</v>
      </c>
      <c r="B822" s="81" t="s">
        <v>622</v>
      </c>
      <c r="C822" s="81" t="s">
        <v>88</v>
      </c>
      <c r="D822" s="76">
        <v>1</v>
      </c>
      <c r="E822" s="77"/>
      <c r="F822" s="77"/>
      <c r="G822" s="77"/>
      <c r="H822" s="58"/>
      <c r="I822" s="58"/>
      <c r="J822" s="58"/>
      <c r="K822" s="58"/>
      <c r="L822" s="58"/>
      <c r="M822" s="56"/>
      <c r="N822" s="1"/>
      <c r="O822" s="1"/>
      <c r="P822" s="1"/>
      <c r="Q822" s="1"/>
      <c r="R822" s="1"/>
      <c r="S822" s="1"/>
      <c r="T822" s="1"/>
      <c r="AR822" s="1"/>
      <c r="AS822" s="1"/>
      <c r="AU822" s="1"/>
    </row>
    <row r="823" spans="1:47" ht="27.95" customHeight="1">
      <c r="A823" s="81" t="s">
        <v>1177</v>
      </c>
      <c r="B823" s="81" t="s">
        <v>1373</v>
      </c>
      <c r="C823" s="81" t="s">
        <v>88</v>
      </c>
      <c r="D823" s="76">
        <v>1</v>
      </c>
      <c r="E823" s="77"/>
      <c r="F823" s="77"/>
      <c r="G823" s="77"/>
      <c r="H823" s="58"/>
      <c r="I823" s="58"/>
      <c r="J823" s="58"/>
      <c r="K823" s="58"/>
      <c r="L823" s="58"/>
      <c r="M823" s="56"/>
      <c r="N823" s="1"/>
      <c r="O823" s="1"/>
      <c r="P823" s="1"/>
      <c r="Q823" s="1"/>
      <c r="R823" s="1"/>
      <c r="S823" s="1"/>
      <c r="T823" s="1"/>
      <c r="AR823" s="1"/>
      <c r="AS823" s="1"/>
      <c r="AU823" s="1"/>
    </row>
    <row r="824" spans="1:47" ht="27.95" customHeight="1">
      <c r="A824" s="81" t="s">
        <v>1184</v>
      </c>
      <c r="B824" s="81" t="s">
        <v>622</v>
      </c>
      <c r="C824" s="81" t="s">
        <v>88</v>
      </c>
      <c r="D824" s="76">
        <v>2</v>
      </c>
      <c r="E824" s="77"/>
      <c r="F824" s="77"/>
      <c r="G824" s="77"/>
      <c r="H824" s="58"/>
      <c r="I824" s="58"/>
      <c r="J824" s="58"/>
      <c r="K824" s="58"/>
      <c r="L824" s="58"/>
      <c r="M824" s="56"/>
      <c r="N824" s="1"/>
      <c r="O824" s="1"/>
      <c r="P824" s="1"/>
      <c r="Q824" s="1"/>
      <c r="R824" s="1"/>
      <c r="S824" s="1"/>
      <c r="T824" s="1"/>
      <c r="AR824" s="1"/>
      <c r="AS824" s="1"/>
      <c r="AU824" s="1"/>
    </row>
    <row r="825" spans="1:47" ht="27.95" customHeight="1">
      <c r="A825" s="81" t="s">
        <v>1184</v>
      </c>
      <c r="B825" s="81" t="s">
        <v>695</v>
      </c>
      <c r="C825" s="81" t="s">
        <v>88</v>
      </c>
      <c r="D825" s="76">
        <v>1</v>
      </c>
      <c r="E825" s="77"/>
      <c r="F825" s="77"/>
      <c r="G825" s="77"/>
      <c r="H825" s="58"/>
      <c r="I825" s="58"/>
      <c r="J825" s="58"/>
      <c r="K825" s="58"/>
      <c r="L825" s="58"/>
      <c r="M825" s="56"/>
      <c r="N825" s="1"/>
      <c r="O825" s="1"/>
      <c r="P825" s="1"/>
      <c r="Q825" s="1"/>
      <c r="R825" s="1"/>
      <c r="S825" s="1"/>
      <c r="T825" s="1"/>
      <c r="AR825" s="1"/>
      <c r="AS825" s="1"/>
      <c r="AU825" s="1"/>
    </row>
    <row r="826" spans="1:47" ht="27.95" customHeight="1">
      <c r="A826" s="81" t="s">
        <v>1184</v>
      </c>
      <c r="B826" s="81" t="s">
        <v>1373</v>
      </c>
      <c r="C826" s="81" t="s">
        <v>88</v>
      </c>
      <c r="D826" s="76">
        <v>11</v>
      </c>
      <c r="E826" s="77"/>
      <c r="F826" s="77"/>
      <c r="G826" s="77"/>
      <c r="H826" s="58"/>
      <c r="I826" s="58"/>
      <c r="J826" s="58"/>
      <c r="K826" s="58"/>
      <c r="L826" s="58"/>
      <c r="M826" s="56"/>
      <c r="N826" s="1"/>
      <c r="O826" s="1"/>
      <c r="P826" s="1"/>
      <c r="Q826" s="1"/>
      <c r="R826" s="1"/>
      <c r="S826" s="1"/>
      <c r="T826" s="1"/>
      <c r="AR826" s="1"/>
      <c r="AS826" s="1"/>
      <c r="AU826" s="1"/>
    </row>
    <row r="827" spans="1:47" ht="27.95" customHeight="1">
      <c r="A827" s="81" t="s">
        <v>1380</v>
      </c>
      <c r="B827" s="81" t="s">
        <v>612</v>
      </c>
      <c r="C827" s="81" t="s">
        <v>88</v>
      </c>
      <c r="D827" s="76">
        <v>2</v>
      </c>
      <c r="E827" s="77"/>
      <c r="F827" s="77"/>
      <c r="G827" s="77"/>
      <c r="H827" s="58"/>
      <c r="I827" s="58"/>
      <c r="J827" s="58"/>
      <c r="K827" s="58"/>
      <c r="L827" s="58"/>
      <c r="M827" s="56"/>
      <c r="N827" s="1"/>
      <c r="O827" s="1"/>
      <c r="P827" s="1"/>
      <c r="Q827" s="1"/>
      <c r="R827" s="1"/>
      <c r="S827" s="1"/>
      <c r="T827" s="1"/>
      <c r="AR827" s="1"/>
      <c r="AS827" s="1"/>
      <c r="AU827" s="1"/>
    </row>
    <row r="828" spans="1:47" ht="27.95" customHeight="1">
      <c r="A828" s="81" t="s">
        <v>1187</v>
      </c>
      <c r="B828" s="81" t="s">
        <v>1188</v>
      </c>
      <c r="C828" s="81" t="s">
        <v>89</v>
      </c>
      <c r="D828" s="76">
        <v>1</v>
      </c>
      <c r="E828" s="77"/>
      <c r="F828" s="77"/>
      <c r="G828" s="77"/>
      <c r="H828" s="58"/>
      <c r="I828" s="58"/>
      <c r="J828" s="58"/>
      <c r="K828" s="58"/>
      <c r="L828" s="58"/>
      <c r="M828" s="56"/>
      <c r="N828" s="1"/>
      <c r="O828" s="1"/>
      <c r="P828" s="1"/>
      <c r="Q828" s="1"/>
      <c r="R828" s="1"/>
      <c r="S828" s="1"/>
      <c r="T828" s="1"/>
      <c r="AR828" s="1"/>
      <c r="AS828" s="1"/>
      <c r="AU828" s="1"/>
    </row>
    <row r="829" spans="1:47" ht="27.95" customHeight="1">
      <c r="A829" s="76"/>
      <c r="B829" s="76"/>
      <c r="C829" s="76"/>
      <c r="D829" s="76"/>
      <c r="E829" s="77"/>
      <c r="F829" s="77"/>
      <c r="G829" s="77"/>
      <c r="H829" s="58"/>
      <c r="I829" s="58"/>
      <c r="J829" s="58"/>
      <c r="K829" s="58"/>
      <c r="L829" s="58"/>
      <c r="M829" s="57"/>
      <c r="Q829" s="1"/>
    </row>
    <row r="830" spans="1:47" ht="27.95" customHeight="1">
      <c r="A830" s="76"/>
      <c r="B830" s="76"/>
      <c r="C830" s="76"/>
      <c r="D830" s="76"/>
      <c r="E830" s="77"/>
      <c r="F830" s="77"/>
      <c r="G830" s="77"/>
      <c r="H830" s="58"/>
      <c r="I830" s="58"/>
      <c r="J830" s="58"/>
      <c r="K830" s="58"/>
      <c r="L830" s="58"/>
      <c r="M830" s="57"/>
      <c r="Q830" s="1" t="s">
        <v>1385</v>
      </c>
    </row>
    <row r="831" spans="1:47" ht="27.95" customHeight="1">
      <c r="A831" s="57"/>
      <c r="B831" s="57"/>
      <c r="C831" s="57"/>
      <c r="D831" s="57"/>
      <c r="E831" s="58"/>
      <c r="F831" s="58"/>
      <c r="G831" s="58"/>
      <c r="H831" s="58"/>
      <c r="I831" s="58"/>
      <c r="J831" s="58"/>
      <c r="K831" s="58"/>
      <c r="L831" s="58"/>
      <c r="M831" s="57"/>
      <c r="Q831" s="1" t="s">
        <v>1385</v>
      </c>
    </row>
    <row r="832" spans="1:47" ht="27.95" customHeight="1">
      <c r="A832" s="57"/>
      <c r="B832" s="57"/>
      <c r="C832" s="57"/>
      <c r="D832" s="57"/>
      <c r="E832" s="58"/>
      <c r="F832" s="58"/>
      <c r="G832" s="58"/>
      <c r="H832" s="58"/>
      <c r="I832" s="58"/>
      <c r="J832" s="58"/>
      <c r="K832" s="58"/>
      <c r="L832" s="58"/>
      <c r="M832" s="57"/>
      <c r="Q832" s="1" t="s">
        <v>1385</v>
      </c>
    </row>
    <row r="833" spans="1:48" ht="27.95" customHeight="1">
      <c r="A833" s="57"/>
      <c r="B833" s="57"/>
      <c r="C833" s="57"/>
      <c r="D833" s="57"/>
      <c r="E833" s="58"/>
      <c r="F833" s="58"/>
      <c r="G833" s="58"/>
      <c r="H833" s="58"/>
      <c r="I833" s="58"/>
      <c r="J833" s="58"/>
      <c r="K833" s="58"/>
      <c r="L833" s="58"/>
      <c r="M833" s="57"/>
      <c r="Q833" s="1" t="s">
        <v>1385</v>
      </c>
    </row>
    <row r="834" spans="1:48" ht="27.95" customHeight="1">
      <c r="A834" s="57"/>
      <c r="B834" s="57"/>
      <c r="C834" s="57"/>
      <c r="D834" s="57"/>
      <c r="E834" s="58"/>
      <c r="F834" s="58"/>
      <c r="G834" s="58"/>
      <c r="H834" s="58"/>
      <c r="I834" s="58"/>
      <c r="J834" s="58"/>
      <c r="K834" s="58"/>
      <c r="L834" s="58"/>
      <c r="M834" s="57"/>
      <c r="Q834" s="1" t="s">
        <v>1385</v>
      </c>
    </row>
    <row r="835" spans="1:48" ht="27.95" customHeight="1">
      <c r="A835" s="57"/>
      <c r="B835" s="57"/>
      <c r="C835" s="57"/>
      <c r="D835" s="57"/>
      <c r="E835" s="58"/>
      <c r="F835" s="58"/>
      <c r="G835" s="58"/>
      <c r="H835" s="58"/>
      <c r="I835" s="58"/>
      <c r="J835" s="58"/>
      <c r="K835" s="58"/>
      <c r="L835" s="58"/>
      <c r="M835" s="57"/>
      <c r="Q835" s="1" t="s">
        <v>1385</v>
      </c>
    </row>
    <row r="836" spans="1:48" ht="27.95" customHeight="1">
      <c r="A836" s="57"/>
      <c r="B836" s="57"/>
      <c r="C836" s="57"/>
      <c r="D836" s="57"/>
      <c r="E836" s="58"/>
      <c r="F836" s="58"/>
      <c r="G836" s="58"/>
      <c r="H836" s="58"/>
      <c r="I836" s="58"/>
      <c r="J836" s="58"/>
      <c r="K836" s="58"/>
      <c r="L836" s="58"/>
      <c r="M836" s="57"/>
      <c r="Q836" s="1" t="s">
        <v>1385</v>
      </c>
    </row>
    <row r="837" spans="1:48" ht="27.95" customHeight="1">
      <c r="A837" s="57"/>
      <c r="B837" s="57"/>
      <c r="C837" s="57"/>
      <c r="D837" s="57"/>
      <c r="E837" s="58"/>
      <c r="F837" s="58"/>
      <c r="G837" s="58"/>
      <c r="H837" s="58"/>
      <c r="I837" s="58"/>
      <c r="J837" s="58"/>
      <c r="K837" s="58"/>
      <c r="L837" s="58"/>
      <c r="M837" s="57"/>
      <c r="Q837" s="1" t="s">
        <v>1385</v>
      </c>
    </row>
    <row r="838" spans="1:48" ht="27.95" customHeight="1">
      <c r="A838" s="57"/>
      <c r="B838" s="57"/>
      <c r="C838" s="57"/>
      <c r="D838" s="57"/>
      <c r="E838" s="58"/>
      <c r="F838" s="58"/>
      <c r="G838" s="58"/>
      <c r="H838" s="58"/>
      <c r="I838" s="58"/>
      <c r="J838" s="58"/>
      <c r="K838" s="58"/>
      <c r="L838" s="58"/>
      <c r="M838" s="57"/>
      <c r="Q838" s="1" t="s">
        <v>1385</v>
      </c>
    </row>
    <row r="839" spans="1:48" ht="27.95" customHeight="1">
      <c r="A839" s="57"/>
      <c r="B839" s="57"/>
      <c r="C839" s="57"/>
      <c r="D839" s="57"/>
      <c r="E839" s="58"/>
      <c r="F839" s="58"/>
      <c r="G839" s="58"/>
      <c r="H839" s="58"/>
      <c r="I839" s="58"/>
      <c r="J839" s="58"/>
      <c r="K839" s="58"/>
      <c r="L839" s="58"/>
      <c r="M839" s="57"/>
      <c r="Q839" s="1" t="s">
        <v>1385</v>
      </c>
    </row>
    <row r="840" spans="1:48" ht="27.95" customHeight="1">
      <c r="A840" s="57"/>
      <c r="B840" s="57"/>
      <c r="C840" s="57"/>
      <c r="D840" s="57"/>
      <c r="E840" s="58"/>
      <c r="F840" s="58"/>
      <c r="G840" s="58"/>
      <c r="H840" s="58"/>
      <c r="I840" s="58"/>
      <c r="J840" s="58"/>
      <c r="K840" s="58"/>
      <c r="L840" s="58"/>
      <c r="M840" s="57"/>
      <c r="Q840" s="1" t="s">
        <v>1385</v>
      </c>
    </row>
    <row r="841" spans="1:48" ht="27.95" customHeight="1">
      <c r="A841" s="57"/>
      <c r="B841" s="57"/>
      <c r="C841" s="57"/>
      <c r="D841" s="57"/>
      <c r="E841" s="58"/>
      <c r="F841" s="58"/>
      <c r="G841" s="58"/>
      <c r="H841" s="58"/>
      <c r="I841" s="58"/>
      <c r="J841" s="58"/>
      <c r="K841" s="58"/>
      <c r="L841" s="58"/>
      <c r="M841" s="57"/>
      <c r="Q841" s="1" t="s">
        <v>1385</v>
      </c>
    </row>
    <row r="842" spans="1:48" ht="27.95" customHeight="1">
      <c r="A842" s="57"/>
      <c r="B842" s="57"/>
      <c r="C842" s="57"/>
      <c r="D842" s="57"/>
      <c r="E842" s="58"/>
      <c r="F842" s="58"/>
      <c r="G842" s="58"/>
      <c r="H842" s="58"/>
      <c r="I842" s="58"/>
      <c r="J842" s="58"/>
      <c r="K842" s="58"/>
      <c r="L842" s="58"/>
      <c r="M842" s="57"/>
      <c r="Q842" s="1" t="s">
        <v>1385</v>
      </c>
    </row>
    <row r="843" spans="1:48" ht="27.95" customHeight="1">
      <c r="A843" s="57"/>
      <c r="B843" s="57"/>
      <c r="C843" s="57"/>
      <c r="D843" s="57"/>
      <c r="E843" s="58"/>
      <c r="F843" s="58"/>
      <c r="G843" s="58"/>
      <c r="H843" s="58"/>
      <c r="I843" s="58"/>
      <c r="J843" s="58"/>
      <c r="K843" s="58"/>
      <c r="L843" s="58"/>
      <c r="M843" s="57"/>
      <c r="Q843" s="1" t="s">
        <v>1385</v>
      </c>
    </row>
    <row r="844" spans="1:48" ht="27.95" customHeight="1">
      <c r="A844" s="57"/>
      <c r="B844" s="57"/>
      <c r="C844" s="57"/>
      <c r="D844" s="57"/>
      <c r="E844" s="58"/>
      <c r="F844" s="58"/>
      <c r="G844" s="58"/>
      <c r="H844" s="58"/>
      <c r="I844" s="58"/>
      <c r="J844" s="58"/>
      <c r="K844" s="58"/>
      <c r="L844" s="58"/>
      <c r="M844" s="57"/>
      <c r="Q844" s="1" t="s">
        <v>1385</v>
      </c>
    </row>
    <row r="845" spans="1:48" ht="27.95" customHeight="1">
      <c r="A845" s="57"/>
      <c r="B845" s="57"/>
      <c r="C845" s="57"/>
      <c r="D845" s="57"/>
      <c r="E845" s="58"/>
      <c r="F845" s="58"/>
      <c r="G845" s="58"/>
      <c r="H845" s="58"/>
      <c r="I845" s="58"/>
      <c r="J845" s="58"/>
      <c r="K845" s="58"/>
      <c r="L845" s="58"/>
      <c r="M845" s="57"/>
      <c r="Q845" s="1" t="s">
        <v>1385</v>
      </c>
    </row>
    <row r="846" spans="1:48" ht="27.95" customHeight="1">
      <c r="A846" s="52" t="s">
        <v>449</v>
      </c>
      <c r="B846" s="53"/>
      <c r="C846" s="53"/>
      <c r="D846" s="53"/>
      <c r="E846" s="54"/>
      <c r="F846" s="54"/>
      <c r="G846" s="54"/>
      <c r="H846" s="54"/>
      <c r="I846" s="54"/>
      <c r="J846" s="54"/>
      <c r="K846" s="54"/>
      <c r="L846" s="54"/>
      <c r="M846" s="53"/>
    </row>
    <row r="847" spans="1:48" ht="27.95" hidden="1" customHeight="1">
      <c r="A847" s="66" t="s">
        <v>1389</v>
      </c>
      <c r="B847" s="67" t="s">
        <v>117</v>
      </c>
      <c r="C847" s="68"/>
      <c r="D847" s="68"/>
      <c r="E847" s="69"/>
      <c r="F847" s="69"/>
      <c r="G847" s="69"/>
      <c r="H847" s="69"/>
      <c r="I847" s="69"/>
      <c r="J847" s="69"/>
      <c r="K847" s="69"/>
      <c r="L847" s="69"/>
      <c r="M847" s="68"/>
      <c r="N847" s="70"/>
      <c r="O847" s="70"/>
      <c r="P847" s="70"/>
      <c r="Q847" s="71"/>
      <c r="R847" s="70"/>
      <c r="S847" s="70"/>
      <c r="T847" s="70"/>
      <c r="U847" s="70"/>
      <c r="V847" s="70"/>
      <c r="W847" s="70"/>
      <c r="X847" s="70"/>
      <c r="Y847" s="70"/>
      <c r="Z847" s="70"/>
      <c r="AA847" s="70"/>
      <c r="AB847" s="70"/>
      <c r="AC847" s="70"/>
      <c r="AD847" s="70"/>
      <c r="AE847" s="70"/>
      <c r="AF847" s="70"/>
      <c r="AG847" s="70"/>
      <c r="AH847" s="70"/>
      <c r="AI847" s="70"/>
      <c r="AJ847" s="70"/>
      <c r="AK847" s="70"/>
      <c r="AL847" s="70"/>
      <c r="AM847" s="70"/>
      <c r="AN847" s="70"/>
      <c r="AO847" s="70"/>
      <c r="AP847" s="70"/>
      <c r="AQ847" s="70"/>
      <c r="AR847" s="70"/>
      <c r="AS847" s="70"/>
      <c r="AT847" s="70"/>
      <c r="AU847" s="70"/>
      <c r="AV847" s="70"/>
    </row>
    <row r="848" spans="1:48" ht="27.95" hidden="1" customHeight="1">
      <c r="A848" s="55" t="s">
        <v>1309</v>
      </c>
      <c r="B848" s="56" t="s">
        <v>612</v>
      </c>
      <c r="C848" s="56" t="s">
        <v>11</v>
      </c>
      <c r="D848" s="57"/>
      <c r="E848" s="58"/>
      <c r="F848" s="58"/>
      <c r="G848" s="58"/>
      <c r="H848" s="58"/>
      <c r="I848" s="58"/>
      <c r="J848" s="58"/>
      <c r="K848" s="58"/>
      <c r="L848" s="58"/>
      <c r="M848" s="56"/>
      <c r="N848" s="1"/>
      <c r="O848" s="1"/>
      <c r="P848" s="1"/>
      <c r="Q848" s="1"/>
      <c r="R848" s="1"/>
      <c r="S848" s="1"/>
      <c r="T848" s="1"/>
      <c r="AR848" s="1"/>
      <c r="AS848" s="1"/>
      <c r="AU848" s="1"/>
    </row>
    <row r="849" spans="1:47" ht="27.95" hidden="1" customHeight="1">
      <c r="A849" s="55" t="s">
        <v>1309</v>
      </c>
      <c r="B849" s="56" t="s">
        <v>1258</v>
      </c>
      <c r="C849" s="56" t="s">
        <v>11</v>
      </c>
      <c r="D849" s="57"/>
      <c r="E849" s="58"/>
      <c r="F849" s="58"/>
      <c r="G849" s="58"/>
      <c r="H849" s="58"/>
      <c r="I849" s="58"/>
      <c r="J849" s="58"/>
      <c r="K849" s="58"/>
      <c r="L849" s="58"/>
      <c r="M849" s="56"/>
      <c r="N849" s="1"/>
      <c r="O849" s="1"/>
      <c r="P849" s="1"/>
      <c r="Q849" s="1"/>
      <c r="R849" s="1"/>
      <c r="S849" s="1"/>
      <c r="T849" s="1"/>
      <c r="AR849" s="1"/>
      <c r="AS849" s="1"/>
      <c r="AU849" s="1"/>
    </row>
    <row r="850" spans="1:47" ht="27.95" hidden="1" customHeight="1">
      <c r="A850" s="55" t="s">
        <v>1309</v>
      </c>
      <c r="B850" s="56" t="s">
        <v>695</v>
      </c>
      <c r="C850" s="56" t="s">
        <v>11</v>
      </c>
      <c r="D850" s="57"/>
      <c r="E850" s="58"/>
      <c r="F850" s="58"/>
      <c r="G850" s="58"/>
      <c r="H850" s="58"/>
      <c r="I850" s="58"/>
      <c r="J850" s="58"/>
      <c r="K850" s="58"/>
      <c r="L850" s="58"/>
      <c r="M850" s="56"/>
      <c r="N850" s="1"/>
      <c r="O850" s="1"/>
      <c r="P850" s="1"/>
      <c r="Q850" s="1"/>
      <c r="R850" s="1"/>
      <c r="S850" s="1"/>
      <c r="T850" s="1"/>
      <c r="AR850" s="1"/>
      <c r="AS850" s="1"/>
      <c r="AU850" s="1"/>
    </row>
    <row r="851" spans="1:47" ht="27.95" hidden="1" customHeight="1">
      <c r="A851" s="55" t="s">
        <v>659</v>
      </c>
      <c r="B851" s="56" t="s">
        <v>1316</v>
      </c>
      <c r="C851" s="56" t="s">
        <v>8</v>
      </c>
      <c r="D851" s="57"/>
      <c r="E851" s="58"/>
      <c r="F851" s="58"/>
      <c r="G851" s="58"/>
      <c r="H851" s="58"/>
      <c r="I851" s="58"/>
      <c r="J851" s="58"/>
      <c r="K851" s="58"/>
      <c r="L851" s="58"/>
      <c r="M851" s="56"/>
      <c r="N851" s="1"/>
      <c r="O851" s="1"/>
      <c r="P851" s="1"/>
      <c r="Q851" s="1"/>
      <c r="R851" s="1"/>
      <c r="S851" s="1"/>
      <c r="T851" s="1"/>
      <c r="AR851" s="1"/>
      <c r="AS851" s="1"/>
      <c r="AU851" s="1"/>
    </row>
    <row r="852" spans="1:47" ht="27.95" hidden="1" customHeight="1">
      <c r="A852" s="55" t="s">
        <v>659</v>
      </c>
      <c r="B852" s="56" t="s">
        <v>1386</v>
      </c>
      <c r="C852" s="56" t="s">
        <v>8</v>
      </c>
      <c r="D852" s="57"/>
      <c r="E852" s="58"/>
      <c r="F852" s="58"/>
      <c r="G852" s="58"/>
      <c r="H852" s="58"/>
      <c r="I852" s="58"/>
      <c r="J852" s="58"/>
      <c r="K852" s="58"/>
      <c r="L852" s="58"/>
      <c r="M852" s="56"/>
      <c r="N852" s="1"/>
      <c r="O852" s="1"/>
      <c r="P852" s="1"/>
      <c r="Q852" s="1"/>
      <c r="R852" s="1"/>
      <c r="S852" s="1"/>
      <c r="T852" s="1"/>
      <c r="AR852" s="1"/>
      <c r="AS852" s="1"/>
      <c r="AU852" s="1"/>
    </row>
    <row r="853" spans="1:47" ht="27.95" hidden="1" customHeight="1">
      <c r="A853" s="55" t="s">
        <v>659</v>
      </c>
      <c r="B853" s="56" t="s">
        <v>1319</v>
      </c>
      <c r="C853" s="56" t="s">
        <v>8</v>
      </c>
      <c r="D853" s="57"/>
      <c r="E853" s="58"/>
      <c r="F853" s="58"/>
      <c r="G853" s="58"/>
      <c r="H853" s="58"/>
      <c r="I853" s="58"/>
      <c r="J853" s="58"/>
      <c r="K853" s="58"/>
      <c r="L853" s="58"/>
      <c r="M853" s="56"/>
      <c r="N853" s="1"/>
      <c r="O853" s="1"/>
      <c r="P853" s="1"/>
      <c r="Q853" s="1"/>
      <c r="R853" s="1"/>
      <c r="S853" s="1"/>
      <c r="T853" s="1"/>
      <c r="AR853" s="1"/>
      <c r="AS853" s="1"/>
      <c r="AU853" s="1"/>
    </row>
    <row r="854" spans="1:47" ht="27.95" hidden="1" customHeight="1">
      <c r="A854" s="55" t="s">
        <v>659</v>
      </c>
      <c r="B854" s="56" t="s">
        <v>1322</v>
      </c>
      <c r="C854" s="56" t="s">
        <v>8</v>
      </c>
      <c r="D854" s="57"/>
      <c r="E854" s="58"/>
      <c r="F854" s="58"/>
      <c r="G854" s="58"/>
      <c r="H854" s="58"/>
      <c r="I854" s="58"/>
      <c r="J854" s="58"/>
      <c r="K854" s="58"/>
      <c r="L854" s="58"/>
      <c r="M854" s="56"/>
      <c r="N854" s="1"/>
      <c r="O854" s="1"/>
      <c r="P854" s="1"/>
      <c r="Q854" s="1"/>
      <c r="R854" s="1"/>
      <c r="S854" s="1"/>
      <c r="T854" s="1"/>
      <c r="AR854" s="1"/>
      <c r="AS854" s="1"/>
      <c r="AU854" s="1"/>
    </row>
    <row r="855" spans="1:47" ht="27.95" hidden="1" customHeight="1">
      <c r="A855" s="55" t="s">
        <v>659</v>
      </c>
      <c r="B855" s="56" t="s">
        <v>1325</v>
      </c>
      <c r="C855" s="56" t="s">
        <v>8</v>
      </c>
      <c r="D855" s="57"/>
      <c r="E855" s="58"/>
      <c r="F855" s="58"/>
      <c r="G855" s="58"/>
      <c r="H855" s="58"/>
      <c r="I855" s="58"/>
      <c r="J855" s="58"/>
      <c r="K855" s="58"/>
      <c r="L855" s="58"/>
      <c r="M855" s="56"/>
      <c r="N855" s="1"/>
      <c r="O855" s="1"/>
      <c r="P855" s="1"/>
      <c r="Q855" s="1"/>
      <c r="R855" s="1"/>
      <c r="S855" s="1"/>
      <c r="T855" s="1"/>
      <c r="AR855" s="1"/>
      <c r="AS855" s="1"/>
      <c r="AU855" s="1"/>
    </row>
    <row r="856" spans="1:47" ht="27.95" hidden="1" customHeight="1">
      <c r="A856" s="55" t="s">
        <v>659</v>
      </c>
      <c r="B856" s="56" t="s">
        <v>1328</v>
      </c>
      <c r="C856" s="56" t="s">
        <v>8</v>
      </c>
      <c r="D856" s="57"/>
      <c r="E856" s="58"/>
      <c r="F856" s="58"/>
      <c r="G856" s="58"/>
      <c r="H856" s="58"/>
      <c r="I856" s="58"/>
      <c r="J856" s="58"/>
      <c r="K856" s="58"/>
      <c r="L856" s="58"/>
      <c r="M856" s="56"/>
      <c r="N856" s="1"/>
      <c r="O856" s="1"/>
      <c r="P856" s="1"/>
      <c r="Q856" s="1"/>
      <c r="R856" s="1"/>
      <c r="S856" s="1"/>
      <c r="T856" s="1"/>
      <c r="AR856" s="1"/>
      <c r="AS856" s="1"/>
      <c r="AU856" s="1"/>
    </row>
    <row r="857" spans="1:47" ht="27.95" hidden="1" customHeight="1">
      <c r="A857" s="55" t="s">
        <v>659</v>
      </c>
      <c r="B857" s="56" t="s">
        <v>1331</v>
      </c>
      <c r="C857" s="56" t="s">
        <v>8</v>
      </c>
      <c r="D857" s="57"/>
      <c r="E857" s="58"/>
      <c r="F857" s="58"/>
      <c r="G857" s="58"/>
      <c r="H857" s="58"/>
      <c r="I857" s="58"/>
      <c r="J857" s="58"/>
      <c r="K857" s="58"/>
      <c r="L857" s="58"/>
      <c r="M857" s="56"/>
      <c r="N857" s="1"/>
      <c r="O857" s="1"/>
      <c r="P857" s="1"/>
      <c r="Q857" s="1"/>
      <c r="R857" s="1"/>
      <c r="S857" s="1"/>
      <c r="T857" s="1"/>
      <c r="AR857" s="1"/>
      <c r="AS857" s="1"/>
      <c r="AU857" s="1"/>
    </row>
    <row r="858" spans="1:47" ht="27.95" hidden="1" customHeight="1">
      <c r="A858" s="55" t="s">
        <v>659</v>
      </c>
      <c r="B858" s="56" t="s">
        <v>1387</v>
      </c>
      <c r="C858" s="56" t="s">
        <v>8</v>
      </c>
      <c r="D858" s="57"/>
      <c r="E858" s="58"/>
      <c r="F858" s="58"/>
      <c r="G858" s="58"/>
      <c r="H858" s="58"/>
      <c r="I858" s="58"/>
      <c r="J858" s="58"/>
      <c r="K858" s="58"/>
      <c r="L858" s="58"/>
      <c r="M858" s="56"/>
      <c r="N858" s="1"/>
      <c r="O858" s="1"/>
      <c r="P858" s="1"/>
      <c r="Q858" s="1"/>
      <c r="R858" s="1"/>
      <c r="S858" s="1"/>
      <c r="T858" s="1"/>
      <c r="AR858" s="1"/>
      <c r="AS858" s="1"/>
      <c r="AU858" s="1"/>
    </row>
    <row r="859" spans="1:47" ht="27.95" hidden="1" customHeight="1">
      <c r="A859" s="55" t="s">
        <v>659</v>
      </c>
      <c r="B859" s="56" t="s">
        <v>1334</v>
      </c>
      <c r="C859" s="56" t="s">
        <v>8</v>
      </c>
      <c r="D859" s="57"/>
      <c r="E859" s="58"/>
      <c r="F859" s="58"/>
      <c r="G859" s="58"/>
      <c r="H859" s="58"/>
      <c r="I859" s="58"/>
      <c r="J859" s="58"/>
      <c r="K859" s="58"/>
      <c r="L859" s="58"/>
      <c r="M859" s="56"/>
      <c r="N859" s="1"/>
      <c r="O859" s="1"/>
      <c r="P859" s="1"/>
      <c r="Q859" s="1"/>
      <c r="R859" s="1"/>
      <c r="S859" s="1"/>
      <c r="T859" s="1"/>
      <c r="AR859" s="1"/>
      <c r="AS859" s="1"/>
      <c r="AU859" s="1"/>
    </row>
    <row r="860" spans="1:47" ht="27.95" hidden="1" customHeight="1">
      <c r="A860" s="55" t="s">
        <v>659</v>
      </c>
      <c r="B860" s="56" t="s">
        <v>1343</v>
      </c>
      <c r="C860" s="56" t="s">
        <v>8</v>
      </c>
      <c r="D860" s="57"/>
      <c r="E860" s="58"/>
      <c r="F860" s="58"/>
      <c r="G860" s="58"/>
      <c r="H860" s="58"/>
      <c r="I860" s="58"/>
      <c r="J860" s="58"/>
      <c r="K860" s="58"/>
      <c r="L860" s="58"/>
      <c r="M860" s="56"/>
      <c r="N860" s="1"/>
      <c r="O860" s="1"/>
      <c r="P860" s="1"/>
      <c r="Q860" s="1"/>
      <c r="R860" s="1"/>
      <c r="S860" s="1"/>
      <c r="T860" s="1"/>
      <c r="AR860" s="1"/>
      <c r="AS860" s="1"/>
      <c r="AU860" s="1"/>
    </row>
    <row r="861" spans="1:47" ht="27.95" hidden="1" customHeight="1">
      <c r="A861" s="55" t="s">
        <v>659</v>
      </c>
      <c r="B861" s="56" t="s">
        <v>1390</v>
      </c>
      <c r="C861" s="56" t="s">
        <v>8</v>
      </c>
      <c r="D861" s="57"/>
      <c r="E861" s="58"/>
      <c r="F861" s="58"/>
      <c r="G861" s="58"/>
      <c r="H861" s="58"/>
      <c r="I861" s="58"/>
      <c r="J861" s="58"/>
      <c r="K861" s="58"/>
      <c r="L861" s="58"/>
      <c r="M861" s="56"/>
      <c r="N861" s="1"/>
      <c r="O861" s="1"/>
      <c r="P861" s="1"/>
      <c r="Q861" s="1"/>
      <c r="R861" s="1"/>
      <c r="S861" s="1"/>
      <c r="T861" s="1"/>
      <c r="AR861" s="1"/>
      <c r="AS861" s="1"/>
      <c r="AU861" s="1"/>
    </row>
    <row r="862" spans="1:47" ht="27.95" hidden="1" customHeight="1">
      <c r="A862" s="55" t="s">
        <v>659</v>
      </c>
      <c r="B862" s="56" t="s">
        <v>1391</v>
      </c>
      <c r="C862" s="56" t="s">
        <v>8</v>
      </c>
      <c r="D862" s="57"/>
      <c r="E862" s="58"/>
      <c r="F862" s="58"/>
      <c r="G862" s="58"/>
      <c r="H862" s="58"/>
      <c r="I862" s="58"/>
      <c r="J862" s="58"/>
      <c r="K862" s="58"/>
      <c r="L862" s="58"/>
      <c r="M862" s="56"/>
      <c r="N862" s="1"/>
      <c r="O862" s="1"/>
      <c r="P862" s="1"/>
      <c r="Q862" s="1"/>
      <c r="R862" s="1"/>
      <c r="S862" s="1"/>
      <c r="T862" s="1"/>
      <c r="AR862" s="1"/>
      <c r="AS862" s="1"/>
      <c r="AU862" s="1"/>
    </row>
    <row r="863" spans="1:47" ht="27.95" hidden="1" customHeight="1">
      <c r="A863" s="55" t="s">
        <v>659</v>
      </c>
      <c r="B863" s="56" t="s">
        <v>1346</v>
      </c>
      <c r="C863" s="56" t="s">
        <v>8</v>
      </c>
      <c r="D863" s="57"/>
      <c r="E863" s="58"/>
      <c r="F863" s="58"/>
      <c r="G863" s="58"/>
      <c r="H863" s="58"/>
      <c r="I863" s="58"/>
      <c r="J863" s="58"/>
      <c r="K863" s="58"/>
      <c r="L863" s="58"/>
      <c r="M863" s="56"/>
      <c r="N863" s="1"/>
      <c r="O863" s="1"/>
      <c r="P863" s="1"/>
      <c r="Q863" s="1"/>
      <c r="R863" s="1"/>
      <c r="S863" s="1"/>
      <c r="T863" s="1"/>
      <c r="AR863" s="1"/>
      <c r="AS863" s="1"/>
      <c r="AU863" s="1"/>
    </row>
    <row r="864" spans="1:47" ht="27.95" hidden="1" customHeight="1">
      <c r="A864" s="55" t="s">
        <v>659</v>
      </c>
      <c r="B864" s="56" t="s">
        <v>1349</v>
      </c>
      <c r="C864" s="56" t="s">
        <v>8</v>
      </c>
      <c r="D864" s="57"/>
      <c r="E864" s="58"/>
      <c r="F864" s="58"/>
      <c r="G864" s="58"/>
      <c r="H864" s="58"/>
      <c r="I864" s="58"/>
      <c r="J864" s="58"/>
      <c r="K864" s="58"/>
      <c r="L864" s="58"/>
      <c r="M864" s="56"/>
      <c r="N864" s="1"/>
      <c r="O864" s="1"/>
      <c r="P864" s="1"/>
      <c r="Q864" s="1"/>
      <c r="R864" s="1"/>
      <c r="S864" s="1"/>
      <c r="T864" s="1"/>
      <c r="AR864" s="1"/>
      <c r="AS864" s="1"/>
      <c r="AU864" s="1"/>
    </row>
    <row r="865" spans="1:47" ht="27.95" hidden="1" customHeight="1">
      <c r="A865" s="55" t="s">
        <v>659</v>
      </c>
      <c r="B865" s="56" t="s">
        <v>1388</v>
      </c>
      <c r="C865" s="56" t="s">
        <v>8</v>
      </c>
      <c r="D865" s="57"/>
      <c r="E865" s="58"/>
      <c r="F865" s="58"/>
      <c r="G865" s="58"/>
      <c r="H865" s="58"/>
      <c r="I865" s="58"/>
      <c r="J865" s="58"/>
      <c r="K865" s="58"/>
      <c r="L865" s="58"/>
      <c r="M865" s="56"/>
      <c r="N865" s="1"/>
      <c r="O865" s="1"/>
      <c r="P865" s="1"/>
      <c r="Q865" s="1"/>
      <c r="R865" s="1"/>
      <c r="S865" s="1"/>
      <c r="T865" s="1"/>
      <c r="AR865" s="1"/>
      <c r="AS865" s="1"/>
      <c r="AU865" s="1"/>
    </row>
    <row r="866" spans="1:47" ht="27.95" hidden="1" customHeight="1">
      <c r="A866" s="55" t="s">
        <v>1352</v>
      </c>
      <c r="B866" s="56" t="s">
        <v>612</v>
      </c>
      <c r="C866" s="56" t="s">
        <v>16</v>
      </c>
      <c r="D866" s="57"/>
      <c r="E866" s="58"/>
      <c r="F866" s="58"/>
      <c r="G866" s="58"/>
      <c r="H866" s="58"/>
      <c r="I866" s="58"/>
      <c r="J866" s="58"/>
      <c r="K866" s="58"/>
      <c r="L866" s="58"/>
      <c r="M866" s="56"/>
      <c r="N866" s="1"/>
      <c r="O866" s="1"/>
      <c r="P866" s="1"/>
      <c r="Q866" s="1"/>
      <c r="R866" s="1"/>
      <c r="S866" s="1"/>
      <c r="T866" s="1"/>
      <c r="AR866" s="1"/>
      <c r="AS866" s="1"/>
      <c r="AU866" s="1"/>
    </row>
    <row r="867" spans="1:47" ht="27.95" hidden="1" customHeight="1">
      <c r="A867" s="55" t="s">
        <v>1352</v>
      </c>
      <c r="B867" s="56" t="s">
        <v>695</v>
      </c>
      <c r="C867" s="56" t="s">
        <v>16</v>
      </c>
      <c r="D867" s="57"/>
      <c r="E867" s="58"/>
      <c r="F867" s="58"/>
      <c r="G867" s="58"/>
      <c r="H867" s="58"/>
      <c r="I867" s="58"/>
      <c r="J867" s="58"/>
      <c r="K867" s="58"/>
      <c r="L867" s="58"/>
      <c r="M867" s="56"/>
      <c r="N867" s="1"/>
      <c r="O867" s="1"/>
      <c r="P867" s="1"/>
      <c r="Q867" s="1"/>
      <c r="R867" s="1"/>
      <c r="S867" s="1"/>
      <c r="T867" s="1"/>
      <c r="AR867" s="1"/>
      <c r="AS867" s="1"/>
      <c r="AU867" s="1"/>
    </row>
    <row r="868" spans="1:47" ht="27.95" hidden="1" customHeight="1">
      <c r="A868" s="55" t="s">
        <v>615</v>
      </c>
      <c r="B868" s="56" t="s">
        <v>117</v>
      </c>
      <c r="C868" s="56" t="s">
        <v>89</v>
      </c>
      <c r="D868" s="57"/>
      <c r="E868" s="58"/>
      <c r="F868" s="58"/>
      <c r="G868" s="58"/>
      <c r="H868" s="58"/>
      <c r="I868" s="58"/>
      <c r="J868" s="58"/>
      <c r="K868" s="58"/>
      <c r="L868" s="58"/>
      <c r="M868" s="56"/>
      <c r="N868" s="1"/>
      <c r="O868" s="1"/>
      <c r="P868" s="1"/>
      <c r="Q868" s="1"/>
      <c r="R868" s="1"/>
      <c r="S868" s="1"/>
      <c r="T868" s="1"/>
      <c r="AR868" s="1"/>
      <c r="AS868" s="1"/>
      <c r="AU868" s="1"/>
    </row>
    <row r="869" spans="1:47" ht="27.95" hidden="1" customHeight="1">
      <c r="A869" s="55" t="s">
        <v>618</v>
      </c>
      <c r="B869" s="56" t="s">
        <v>117</v>
      </c>
      <c r="C869" s="56" t="s">
        <v>89</v>
      </c>
      <c r="D869" s="57"/>
      <c r="E869" s="58"/>
      <c r="F869" s="58"/>
      <c r="G869" s="58"/>
      <c r="H869" s="58"/>
      <c r="I869" s="58"/>
      <c r="J869" s="58"/>
      <c r="K869" s="58"/>
      <c r="L869" s="58"/>
      <c r="M869" s="56"/>
      <c r="N869" s="1"/>
      <c r="O869" s="1"/>
      <c r="P869" s="1"/>
      <c r="Q869" s="1"/>
      <c r="R869" s="1"/>
      <c r="S869" s="1"/>
      <c r="T869" s="1"/>
      <c r="AR869" s="1"/>
      <c r="AS869" s="1"/>
      <c r="AU869" s="1"/>
    </row>
    <row r="870" spans="1:47" ht="27.95" hidden="1" customHeight="1">
      <c r="A870" s="55" t="s">
        <v>690</v>
      </c>
      <c r="B870" s="56" t="s">
        <v>612</v>
      </c>
      <c r="C870" s="56" t="s">
        <v>88</v>
      </c>
      <c r="D870" s="57"/>
      <c r="E870" s="58"/>
      <c r="F870" s="58"/>
      <c r="G870" s="58"/>
      <c r="H870" s="58"/>
      <c r="I870" s="58"/>
      <c r="J870" s="58"/>
      <c r="K870" s="58"/>
      <c r="L870" s="58"/>
      <c r="M870" s="56"/>
      <c r="N870" s="1"/>
      <c r="O870" s="1"/>
      <c r="P870" s="1"/>
      <c r="Q870" s="1"/>
      <c r="R870" s="1"/>
      <c r="S870" s="1"/>
      <c r="T870" s="1"/>
      <c r="AR870" s="1"/>
      <c r="AS870" s="1"/>
      <c r="AU870" s="1"/>
    </row>
    <row r="871" spans="1:47" ht="27.95" hidden="1" customHeight="1">
      <c r="A871" s="55" t="s">
        <v>690</v>
      </c>
      <c r="B871" s="56" t="s">
        <v>1361</v>
      </c>
      <c r="C871" s="56" t="s">
        <v>88</v>
      </c>
      <c r="D871" s="57"/>
      <c r="E871" s="58"/>
      <c r="F871" s="58"/>
      <c r="G871" s="58"/>
      <c r="H871" s="58"/>
      <c r="I871" s="58"/>
      <c r="J871" s="58"/>
      <c r="K871" s="58"/>
      <c r="L871" s="58"/>
      <c r="M871" s="56"/>
      <c r="N871" s="1"/>
      <c r="O871" s="1"/>
      <c r="P871" s="1"/>
      <c r="Q871" s="1"/>
      <c r="R871" s="1"/>
      <c r="S871" s="1"/>
      <c r="T871" s="1"/>
      <c r="AR871" s="1"/>
      <c r="AS871" s="1"/>
      <c r="AU871" s="1"/>
    </row>
    <row r="872" spans="1:47" ht="27.95" hidden="1" customHeight="1">
      <c r="A872" s="55" t="s">
        <v>690</v>
      </c>
      <c r="B872" s="56" t="s">
        <v>695</v>
      </c>
      <c r="C872" s="56" t="s">
        <v>88</v>
      </c>
      <c r="D872" s="57"/>
      <c r="E872" s="58"/>
      <c r="F872" s="58"/>
      <c r="G872" s="58"/>
      <c r="H872" s="58"/>
      <c r="I872" s="58"/>
      <c r="J872" s="58"/>
      <c r="K872" s="58"/>
      <c r="L872" s="58"/>
      <c r="M872" s="56"/>
      <c r="N872" s="1"/>
      <c r="O872" s="1"/>
      <c r="P872" s="1"/>
      <c r="Q872" s="1"/>
      <c r="R872" s="1"/>
      <c r="S872" s="1"/>
      <c r="T872" s="1"/>
      <c r="AR872" s="1"/>
      <c r="AS872" s="1"/>
      <c r="AU872" s="1"/>
    </row>
    <row r="873" spans="1:47" ht="27.95" hidden="1" customHeight="1">
      <c r="A873" s="55" t="s">
        <v>1366</v>
      </c>
      <c r="B873" s="56" t="s">
        <v>612</v>
      </c>
      <c r="C873" s="56" t="s">
        <v>88</v>
      </c>
      <c r="D873" s="57"/>
      <c r="E873" s="58"/>
      <c r="F873" s="58"/>
      <c r="G873" s="58"/>
      <c r="H873" s="58"/>
      <c r="I873" s="58"/>
      <c r="J873" s="58"/>
      <c r="K873" s="58"/>
      <c r="L873" s="58"/>
      <c r="M873" s="56"/>
      <c r="N873" s="1"/>
      <c r="O873" s="1"/>
      <c r="P873" s="1"/>
      <c r="Q873" s="1"/>
      <c r="R873" s="1"/>
      <c r="S873" s="1"/>
      <c r="T873" s="1"/>
      <c r="AR873" s="1"/>
      <c r="AS873" s="1"/>
      <c r="AU873" s="1"/>
    </row>
    <row r="874" spans="1:47" ht="27.95" hidden="1" customHeight="1">
      <c r="A874" s="55" t="s">
        <v>1366</v>
      </c>
      <c r="B874" s="56" t="s">
        <v>695</v>
      </c>
      <c r="C874" s="56" t="s">
        <v>88</v>
      </c>
      <c r="D874" s="57"/>
      <c r="E874" s="58"/>
      <c r="F874" s="58"/>
      <c r="G874" s="58"/>
      <c r="H874" s="58"/>
      <c r="I874" s="58"/>
      <c r="J874" s="58"/>
      <c r="K874" s="58"/>
      <c r="L874" s="58"/>
      <c r="M874" s="56"/>
      <c r="N874" s="1"/>
      <c r="O874" s="1"/>
      <c r="P874" s="1"/>
      <c r="Q874" s="1"/>
      <c r="R874" s="1"/>
      <c r="S874" s="1"/>
      <c r="T874" s="1"/>
      <c r="AR874" s="1"/>
      <c r="AS874" s="1"/>
      <c r="AU874" s="1"/>
    </row>
    <row r="875" spans="1:47" ht="27.95" hidden="1" customHeight="1">
      <c r="A875" s="55" t="s">
        <v>1177</v>
      </c>
      <c r="B875" s="56" t="s">
        <v>622</v>
      </c>
      <c r="C875" s="56" t="s">
        <v>88</v>
      </c>
      <c r="D875" s="57"/>
      <c r="E875" s="58"/>
      <c r="F875" s="58"/>
      <c r="G875" s="58"/>
      <c r="H875" s="58"/>
      <c r="I875" s="58"/>
      <c r="J875" s="58"/>
      <c r="K875" s="58"/>
      <c r="L875" s="58"/>
      <c r="M875" s="56"/>
      <c r="N875" s="1"/>
      <c r="O875" s="1"/>
      <c r="P875" s="1"/>
      <c r="Q875" s="1"/>
      <c r="R875" s="1"/>
      <c r="S875" s="1"/>
      <c r="T875" s="1"/>
      <c r="AR875" s="1"/>
      <c r="AS875" s="1"/>
      <c r="AU875" s="1"/>
    </row>
    <row r="876" spans="1:47" ht="27.95" hidden="1" customHeight="1">
      <c r="A876" s="55" t="s">
        <v>1177</v>
      </c>
      <c r="B876" s="56" t="s">
        <v>1373</v>
      </c>
      <c r="C876" s="56" t="s">
        <v>88</v>
      </c>
      <c r="D876" s="57"/>
      <c r="E876" s="58"/>
      <c r="F876" s="58"/>
      <c r="G876" s="58"/>
      <c r="H876" s="58"/>
      <c r="I876" s="58"/>
      <c r="J876" s="58"/>
      <c r="K876" s="58"/>
      <c r="L876" s="58"/>
      <c r="M876" s="56"/>
      <c r="N876" s="1"/>
      <c r="O876" s="1"/>
      <c r="P876" s="1"/>
      <c r="Q876" s="1"/>
      <c r="R876" s="1"/>
      <c r="S876" s="1"/>
      <c r="T876" s="1"/>
      <c r="AR876" s="1"/>
      <c r="AS876" s="1"/>
      <c r="AU876" s="1"/>
    </row>
    <row r="877" spans="1:47" ht="27.95" hidden="1" customHeight="1">
      <c r="A877" s="55" t="s">
        <v>1184</v>
      </c>
      <c r="B877" s="56" t="s">
        <v>622</v>
      </c>
      <c r="C877" s="56" t="s">
        <v>88</v>
      </c>
      <c r="D877" s="57"/>
      <c r="E877" s="58"/>
      <c r="F877" s="58"/>
      <c r="G877" s="58"/>
      <c r="H877" s="58"/>
      <c r="I877" s="58"/>
      <c r="J877" s="58"/>
      <c r="K877" s="58"/>
      <c r="L877" s="58"/>
      <c r="M877" s="56"/>
      <c r="N877" s="1"/>
      <c r="O877" s="1"/>
      <c r="P877" s="1"/>
      <c r="Q877" s="1"/>
      <c r="R877" s="1"/>
      <c r="S877" s="1"/>
      <c r="T877" s="1"/>
      <c r="AR877" s="1"/>
      <c r="AS877" s="1"/>
      <c r="AU877" s="1"/>
    </row>
    <row r="878" spans="1:47" ht="27.95" hidden="1" customHeight="1">
      <c r="A878" s="55" t="s">
        <v>1184</v>
      </c>
      <c r="B878" s="56" t="s">
        <v>695</v>
      </c>
      <c r="C878" s="56" t="s">
        <v>88</v>
      </c>
      <c r="D878" s="57"/>
      <c r="E878" s="58"/>
      <c r="F878" s="58"/>
      <c r="G878" s="58"/>
      <c r="H878" s="58"/>
      <c r="I878" s="58"/>
      <c r="J878" s="58"/>
      <c r="K878" s="58"/>
      <c r="L878" s="58"/>
      <c r="M878" s="56"/>
      <c r="N878" s="1"/>
      <c r="O878" s="1"/>
      <c r="P878" s="1"/>
      <c r="Q878" s="1"/>
      <c r="R878" s="1"/>
      <c r="S878" s="1"/>
      <c r="T878" s="1"/>
      <c r="AR878" s="1"/>
      <c r="AS878" s="1"/>
      <c r="AU878" s="1"/>
    </row>
    <row r="879" spans="1:47" ht="27.95" hidden="1" customHeight="1">
      <c r="A879" s="55" t="s">
        <v>1184</v>
      </c>
      <c r="B879" s="56" t="s">
        <v>1373</v>
      </c>
      <c r="C879" s="56" t="s">
        <v>88</v>
      </c>
      <c r="D879" s="57"/>
      <c r="E879" s="58"/>
      <c r="F879" s="58"/>
      <c r="G879" s="58"/>
      <c r="H879" s="58"/>
      <c r="I879" s="58"/>
      <c r="J879" s="58"/>
      <c r="K879" s="58"/>
      <c r="L879" s="58"/>
      <c r="M879" s="56"/>
      <c r="N879" s="1"/>
      <c r="O879" s="1"/>
      <c r="P879" s="1"/>
      <c r="Q879" s="1"/>
      <c r="R879" s="1"/>
      <c r="S879" s="1"/>
      <c r="T879" s="1"/>
      <c r="AR879" s="1"/>
      <c r="AS879" s="1"/>
      <c r="AU879" s="1"/>
    </row>
    <row r="880" spans="1:47" ht="27.95" hidden="1" customHeight="1">
      <c r="A880" s="55" t="s">
        <v>1380</v>
      </c>
      <c r="B880" s="56" t="s">
        <v>612</v>
      </c>
      <c r="C880" s="56" t="s">
        <v>88</v>
      </c>
      <c r="D880" s="57"/>
      <c r="E880" s="58"/>
      <c r="F880" s="58"/>
      <c r="G880" s="58"/>
      <c r="H880" s="58"/>
      <c r="I880" s="58"/>
      <c r="J880" s="58"/>
      <c r="K880" s="58"/>
      <c r="L880" s="58"/>
      <c r="M880" s="56"/>
      <c r="N880" s="1"/>
      <c r="O880" s="1"/>
      <c r="P880" s="1"/>
      <c r="Q880" s="1"/>
      <c r="R880" s="1"/>
      <c r="S880" s="1"/>
      <c r="T880" s="1"/>
      <c r="AR880" s="1"/>
      <c r="AS880" s="1"/>
      <c r="AU880" s="1"/>
    </row>
    <row r="881" spans="1:47" ht="27.95" hidden="1" customHeight="1">
      <c r="A881" s="55" t="s">
        <v>1187</v>
      </c>
      <c r="B881" s="56" t="s">
        <v>1188</v>
      </c>
      <c r="C881" s="56" t="s">
        <v>89</v>
      </c>
      <c r="D881" s="57"/>
      <c r="E881" s="58"/>
      <c r="F881" s="58"/>
      <c r="G881" s="58"/>
      <c r="H881" s="58"/>
      <c r="I881" s="58"/>
      <c r="J881" s="58"/>
      <c r="K881" s="58"/>
      <c r="L881" s="58"/>
      <c r="M881" s="56"/>
      <c r="N881" s="1"/>
      <c r="O881" s="1"/>
      <c r="P881" s="1"/>
      <c r="Q881" s="1"/>
      <c r="R881" s="1"/>
      <c r="S881" s="1"/>
      <c r="T881" s="1"/>
      <c r="AR881" s="1"/>
      <c r="AS881" s="1"/>
      <c r="AU881" s="1"/>
    </row>
    <row r="882" spans="1:47" ht="27.95" hidden="1" customHeight="1">
      <c r="A882" s="57"/>
      <c r="B882" s="57"/>
      <c r="C882" s="57"/>
      <c r="D882" s="57"/>
      <c r="E882" s="58"/>
      <c r="F882" s="58"/>
      <c r="G882" s="58"/>
      <c r="H882" s="58"/>
      <c r="I882" s="58"/>
      <c r="J882" s="58"/>
      <c r="K882" s="58"/>
      <c r="L882" s="58"/>
      <c r="M882" s="57"/>
      <c r="Q882" s="1"/>
    </row>
    <row r="883" spans="1:47" ht="27.95" hidden="1" customHeight="1">
      <c r="A883" s="57"/>
      <c r="B883" s="57"/>
      <c r="C883" s="57"/>
      <c r="D883" s="57"/>
      <c r="E883" s="58"/>
      <c r="F883" s="58"/>
      <c r="G883" s="58"/>
      <c r="H883" s="58"/>
      <c r="I883" s="58"/>
      <c r="J883" s="58"/>
      <c r="K883" s="58"/>
      <c r="L883" s="58"/>
      <c r="M883" s="57"/>
      <c r="Q883" s="1"/>
    </row>
    <row r="884" spans="1:47" ht="27.95" hidden="1" customHeight="1">
      <c r="A884" s="57"/>
      <c r="B884" s="57"/>
      <c r="C884" s="57"/>
      <c r="D884" s="57"/>
      <c r="E884" s="58"/>
      <c r="F884" s="58"/>
      <c r="G884" s="58"/>
      <c r="H884" s="58"/>
      <c r="I884" s="58"/>
      <c r="J884" s="58"/>
      <c r="K884" s="58"/>
      <c r="L884" s="58"/>
      <c r="M884" s="57"/>
      <c r="Q884" s="1"/>
    </row>
    <row r="885" spans="1:47" ht="27.95" hidden="1" customHeight="1">
      <c r="A885" s="57"/>
      <c r="B885" s="57"/>
      <c r="C885" s="57"/>
      <c r="D885" s="57"/>
      <c r="E885" s="58"/>
      <c r="F885" s="58"/>
      <c r="G885" s="58"/>
      <c r="H885" s="58"/>
      <c r="I885" s="58"/>
      <c r="J885" s="58"/>
      <c r="K885" s="58"/>
      <c r="L885" s="58"/>
      <c r="M885" s="57"/>
      <c r="Q885" s="1"/>
    </row>
    <row r="886" spans="1:47" ht="27.95" hidden="1" customHeight="1">
      <c r="A886" s="57"/>
      <c r="B886" s="57"/>
      <c r="C886" s="57"/>
      <c r="D886" s="57"/>
      <c r="E886" s="58"/>
      <c r="F886" s="58"/>
      <c r="G886" s="58"/>
      <c r="H886" s="58"/>
      <c r="I886" s="58"/>
      <c r="J886" s="58"/>
      <c r="K886" s="58"/>
      <c r="L886" s="58"/>
      <c r="M886" s="57"/>
      <c r="Q886" s="1"/>
    </row>
    <row r="887" spans="1:47" ht="27.95" hidden="1" customHeight="1">
      <c r="A887" s="57"/>
      <c r="B887" s="57"/>
      <c r="C887" s="57"/>
      <c r="D887" s="57"/>
      <c r="E887" s="58"/>
      <c r="F887" s="58"/>
      <c r="G887" s="58"/>
      <c r="H887" s="58"/>
      <c r="I887" s="58"/>
      <c r="J887" s="58"/>
      <c r="K887" s="58"/>
      <c r="L887" s="58"/>
      <c r="M887" s="57"/>
      <c r="Q887" s="1"/>
    </row>
    <row r="888" spans="1:47" ht="27.95" hidden="1" customHeight="1">
      <c r="A888" s="57"/>
      <c r="B888" s="57"/>
      <c r="C888" s="57"/>
      <c r="D888" s="57"/>
      <c r="E888" s="58"/>
      <c r="F888" s="58"/>
      <c r="G888" s="58"/>
      <c r="H888" s="58"/>
      <c r="I888" s="58"/>
      <c r="J888" s="58"/>
      <c r="K888" s="58"/>
      <c r="L888" s="58"/>
      <c r="M888" s="57"/>
      <c r="Q888" s="1"/>
    </row>
    <row r="889" spans="1:47" ht="27.95" hidden="1" customHeight="1">
      <c r="A889" s="57"/>
      <c r="B889" s="57"/>
      <c r="C889" s="57"/>
      <c r="D889" s="57"/>
      <c r="E889" s="58"/>
      <c r="F889" s="58"/>
      <c r="G889" s="58"/>
      <c r="H889" s="58"/>
      <c r="I889" s="58"/>
      <c r="J889" s="58"/>
      <c r="K889" s="58"/>
      <c r="L889" s="58"/>
      <c r="M889" s="57"/>
      <c r="Q889" s="1"/>
    </row>
    <row r="890" spans="1:47" ht="27.95" hidden="1" customHeight="1">
      <c r="A890" s="57"/>
      <c r="B890" s="57"/>
      <c r="C890" s="57"/>
      <c r="D890" s="57"/>
      <c r="E890" s="58"/>
      <c r="F890" s="58"/>
      <c r="G890" s="58"/>
      <c r="H890" s="58"/>
      <c r="I890" s="58"/>
      <c r="J890" s="58"/>
      <c r="K890" s="58"/>
      <c r="L890" s="58"/>
      <c r="M890" s="57"/>
      <c r="Q890" s="1"/>
    </row>
    <row r="891" spans="1:47" ht="27.95" hidden="1" customHeight="1">
      <c r="A891" s="57"/>
      <c r="B891" s="57"/>
      <c r="C891" s="57"/>
      <c r="D891" s="57"/>
      <c r="E891" s="58"/>
      <c r="F891" s="58"/>
      <c r="G891" s="58"/>
      <c r="H891" s="58"/>
      <c r="I891" s="58"/>
      <c r="J891" s="58"/>
      <c r="K891" s="58"/>
      <c r="L891" s="58"/>
      <c r="M891" s="57"/>
      <c r="Q891" s="1"/>
    </row>
    <row r="892" spans="1:47" ht="27.95" hidden="1" customHeight="1">
      <c r="A892" s="57"/>
      <c r="B892" s="57"/>
      <c r="C892" s="57"/>
      <c r="D892" s="57"/>
      <c r="E892" s="58"/>
      <c r="F892" s="58"/>
      <c r="G892" s="58"/>
      <c r="H892" s="58"/>
      <c r="I892" s="58"/>
      <c r="J892" s="58"/>
      <c r="K892" s="58"/>
      <c r="L892" s="58"/>
      <c r="M892" s="57"/>
      <c r="Q892" s="1"/>
    </row>
    <row r="893" spans="1:47" ht="27.95" hidden="1" customHeight="1">
      <c r="A893" s="57"/>
      <c r="B893" s="57"/>
      <c r="C893" s="57"/>
      <c r="D893" s="57"/>
      <c r="E893" s="58"/>
      <c r="F893" s="58"/>
      <c r="G893" s="58"/>
      <c r="H893" s="58"/>
      <c r="I893" s="58"/>
      <c r="J893" s="58"/>
      <c r="K893" s="58"/>
      <c r="L893" s="58"/>
      <c r="M893" s="57"/>
      <c r="Q893" s="1"/>
    </row>
    <row r="894" spans="1:47" ht="27.95" hidden="1" customHeight="1">
      <c r="A894" s="57"/>
      <c r="B894" s="57"/>
      <c r="C894" s="57"/>
      <c r="D894" s="57"/>
      <c r="E894" s="58"/>
      <c r="F894" s="58"/>
      <c r="G894" s="58"/>
      <c r="H894" s="58"/>
      <c r="I894" s="58"/>
      <c r="J894" s="58"/>
      <c r="K894" s="58"/>
      <c r="L894" s="58"/>
      <c r="M894" s="57"/>
      <c r="Q894" s="1"/>
    </row>
    <row r="895" spans="1:47" ht="27.95" hidden="1" customHeight="1">
      <c r="A895" s="57"/>
      <c r="B895" s="57"/>
      <c r="C895" s="57"/>
      <c r="D895" s="57"/>
      <c r="E895" s="58"/>
      <c r="F895" s="58"/>
      <c r="G895" s="58"/>
      <c r="H895" s="58"/>
      <c r="I895" s="58"/>
      <c r="J895" s="58"/>
      <c r="K895" s="58"/>
      <c r="L895" s="58"/>
      <c r="M895" s="57"/>
      <c r="Q895" s="1"/>
    </row>
    <row r="896" spans="1:47" ht="27.95" hidden="1" customHeight="1">
      <c r="A896" s="57"/>
      <c r="B896" s="57"/>
      <c r="C896" s="57"/>
      <c r="D896" s="57"/>
      <c r="E896" s="58"/>
      <c r="F896" s="58"/>
      <c r="G896" s="58"/>
      <c r="H896" s="58"/>
      <c r="I896" s="58"/>
      <c r="J896" s="58"/>
      <c r="K896" s="58"/>
      <c r="L896" s="58"/>
      <c r="M896" s="57"/>
      <c r="Q896" s="1"/>
    </row>
    <row r="897" spans="1:48" ht="27.95" hidden="1" customHeight="1">
      <c r="A897" s="57"/>
      <c r="B897" s="57"/>
      <c r="C897" s="57"/>
      <c r="D897" s="57"/>
      <c r="E897" s="58"/>
      <c r="F897" s="58"/>
      <c r="G897" s="58"/>
      <c r="H897" s="58"/>
      <c r="I897" s="58"/>
      <c r="J897" s="58"/>
      <c r="K897" s="58"/>
      <c r="L897" s="58"/>
      <c r="M897" s="57"/>
      <c r="Q897" s="1"/>
    </row>
    <row r="898" spans="1:48" ht="27.95" hidden="1" customHeight="1">
      <c r="A898" s="52" t="s">
        <v>449</v>
      </c>
      <c r="B898" s="53"/>
      <c r="C898" s="53"/>
      <c r="D898" s="53"/>
      <c r="E898" s="54"/>
      <c r="F898" s="54"/>
      <c r="G898" s="54"/>
      <c r="H898" s="54"/>
      <c r="I898" s="54"/>
      <c r="J898" s="54"/>
      <c r="K898" s="54"/>
      <c r="L898" s="54"/>
      <c r="M898" s="53"/>
    </row>
    <row r="899" spans="1:48" ht="27.95" customHeight="1">
      <c r="A899" s="78" t="s">
        <v>1392</v>
      </c>
      <c r="B899" s="78" t="s">
        <v>117</v>
      </c>
      <c r="C899" s="79"/>
      <c r="D899" s="79"/>
      <c r="E899" s="80"/>
      <c r="F899" s="80"/>
      <c r="G899" s="69"/>
      <c r="H899" s="69"/>
      <c r="I899" s="69"/>
      <c r="J899" s="69"/>
      <c r="K899" s="69"/>
      <c r="L899" s="69"/>
      <c r="M899" s="68"/>
      <c r="N899" s="70"/>
      <c r="O899" s="70"/>
      <c r="P899" s="70"/>
      <c r="Q899" s="71"/>
      <c r="R899" s="70"/>
      <c r="S899" s="70"/>
      <c r="T899" s="70"/>
      <c r="U899" s="70"/>
      <c r="V899" s="70"/>
      <c r="W899" s="70"/>
      <c r="X899" s="70"/>
      <c r="Y899" s="70"/>
      <c r="Z899" s="70"/>
      <c r="AA899" s="70"/>
      <c r="AB899" s="70"/>
      <c r="AC899" s="70"/>
      <c r="AD899" s="70"/>
      <c r="AE899" s="70"/>
      <c r="AF899" s="70"/>
      <c r="AG899" s="70"/>
      <c r="AH899" s="70"/>
      <c r="AI899" s="70"/>
      <c r="AJ899" s="70"/>
      <c r="AK899" s="70"/>
      <c r="AL899" s="70"/>
      <c r="AM899" s="70"/>
      <c r="AN899" s="70"/>
      <c r="AO899" s="70"/>
      <c r="AP899" s="70"/>
      <c r="AQ899" s="70"/>
      <c r="AR899" s="70"/>
      <c r="AS899" s="70"/>
      <c r="AT899" s="70"/>
      <c r="AU899" s="70"/>
      <c r="AV899" s="70"/>
    </row>
    <row r="900" spans="1:48" ht="27.95" customHeight="1">
      <c r="A900" s="81" t="s">
        <v>1393</v>
      </c>
      <c r="B900" s="81" t="s">
        <v>117</v>
      </c>
      <c r="C900" s="81" t="s">
        <v>117</v>
      </c>
      <c r="D900" s="76"/>
      <c r="E900" s="77"/>
      <c r="F900" s="77"/>
      <c r="G900" s="58"/>
      <c r="H900" s="58"/>
      <c r="I900" s="58"/>
      <c r="J900" s="58"/>
      <c r="K900" s="58"/>
      <c r="L900" s="58"/>
      <c r="M900" s="56"/>
      <c r="N900" s="1"/>
      <c r="O900" s="1"/>
      <c r="P900" s="1"/>
      <c r="Q900" s="1"/>
      <c r="R900" s="1"/>
      <c r="S900" s="1"/>
      <c r="T900" s="1"/>
      <c r="AR900" s="1"/>
      <c r="AS900" s="1"/>
      <c r="AU900" s="1"/>
    </row>
    <row r="901" spans="1:48" ht="27.95" customHeight="1">
      <c r="A901" s="81" t="s">
        <v>1394</v>
      </c>
      <c r="B901" s="81" t="s">
        <v>1395</v>
      </c>
      <c r="C901" s="81" t="s">
        <v>16</v>
      </c>
      <c r="D901" s="76">
        <v>4</v>
      </c>
      <c r="E901" s="77"/>
      <c r="F901" s="77"/>
      <c r="G901" s="58"/>
      <c r="H901" s="58"/>
      <c r="I901" s="58"/>
      <c r="J901" s="58"/>
      <c r="K901" s="58"/>
      <c r="L901" s="58"/>
      <c r="M901" s="56"/>
      <c r="N901" s="1"/>
      <c r="O901" s="1"/>
      <c r="P901" s="1"/>
      <c r="Q901" s="1"/>
      <c r="R901" s="1"/>
      <c r="S901" s="1"/>
      <c r="T901" s="1"/>
      <c r="AR901" s="1"/>
      <c r="AS901" s="1"/>
      <c r="AU901" s="1"/>
    </row>
    <row r="902" spans="1:48" ht="27.95" customHeight="1">
      <c r="A902" s="81" t="s">
        <v>1396</v>
      </c>
      <c r="B902" s="81" t="s">
        <v>1397</v>
      </c>
      <c r="C902" s="81" t="s">
        <v>93</v>
      </c>
      <c r="D902" s="76">
        <v>4</v>
      </c>
      <c r="E902" s="77"/>
      <c r="F902" s="77"/>
      <c r="G902" s="58"/>
      <c r="H902" s="58"/>
      <c r="I902" s="58"/>
      <c r="J902" s="58"/>
      <c r="K902" s="58"/>
      <c r="L902" s="58"/>
      <c r="M902" s="56"/>
      <c r="N902" s="1"/>
      <c r="O902" s="1"/>
      <c r="P902" s="1"/>
      <c r="Q902" s="1"/>
      <c r="R902" s="1"/>
      <c r="S902" s="1"/>
      <c r="T902" s="1"/>
      <c r="AR902" s="1"/>
      <c r="AS902" s="1"/>
      <c r="AU902" s="1"/>
    </row>
    <row r="903" spans="1:48" ht="27.95" customHeight="1">
      <c r="A903" s="81" t="s">
        <v>1398</v>
      </c>
      <c r="B903" s="81" t="s">
        <v>1399</v>
      </c>
      <c r="C903" s="81" t="s">
        <v>93</v>
      </c>
      <c r="D903" s="76">
        <v>4</v>
      </c>
      <c r="E903" s="77"/>
      <c r="F903" s="77"/>
      <c r="G903" s="58"/>
      <c r="H903" s="58"/>
      <c r="I903" s="58"/>
      <c r="J903" s="58"/>
      <c r="K903" s="58"/>
      <c r="L903" s="58"/>
      <c r="M903" s="56"/>
      <c r="N903" s="1"/>
      <c r="O903" s="1"/>
      <c r="P903" s="1"/>
      <c r="Q903" s="1"/>
      <c r="R903" s="1"/>
      <c r="S903" s="1"/>
      <c r="T903" s="1"/>
      <c r="AR903" s="1"/>
      <c r="AS903" s="1"/>
      <c r="AU903" s="1"/>
    </row>
    <row r="904" spans="1:48" ht="27.95" customHeight="1">
      <c r="A904" s="81" t="s">
        <v>1400</v>
      </c>
      <c r="B904" s="81" t="s">
        <v>1401</v>
      </c>
      <c r="C904" s="81" t="s">
        <v>16</v>
      </c>
      <c r="D904" s="76">
        <v>3</v>
      </c>
      <c r="E904" s="77"/>
      <c r="F904" s="77"/>
      <c r="G904" s="58"/>
      <c r="H904" s="58"/>
      <c r="I904" s="58"/>
      <c r="J904" s="58"/>
      <c r="K904" s="58"/>
      <c r="L904" s="58"/>
      <c r="M904" s="56"/>
      <c r="N904" s="1"/>
      <c r="O904" s="1"/>
      <c r="P904" s="1"/>
      <c r="Q904" s="1"/>
      <c r="R904" s="1"/>
      <c r="S904" s="1"/>
      <c r="T904" s="1"/>
      <c r="AR904" s="1"/>
      <c r="AS904" s="1"/>
      <c r="AU904" s="1"/>
    </row>
    <row r="905" spans="1:48" ht="27.95" customHeight="1">
      <c r="A905" s="81" t="s">
        <v>1402</v>
      </c>
      <c r="B905" s="81" t="s">
        <v>1397</v>
      </c>
      <c r="C905" s="81" t="s">
        <v>93</v>
      </c>
      <c r="D905" s="76">
        <v>3</v>
      </c>
      <c r="E905" s="77"/>
      <c r="F905" s="77"/>
      <c r="G905" s="58"/>
      <c r="H905" s="58"/>
      <c r="I905" s="58"/>
      <c r="J905" s="58"/>
      <c r="K905" s="58"/>
      <c r="L905" s="58"/>
      <c r="M905" s="56"/>
      <c r="N905" s="1"/>
      <c r="O905" s="1"/>
      <c r="P905" s="1"/>
      <c r="Q905" s="1"/>
      <c r="R905" s="1"/>
      <c r="S905" s="1"/>
      <c r="T905" s="1"/>
      <c r="AR905" s="1"/>
      <c r="AS905" s="1"/>
      <c r="AU905" s="1"/>
    </row>
    <row r="906" spans="1:48" ht="27.95" customHeight="1">
      <c r="A906" s="81" t="s">
        <v>1403</v>
      </c>
      <c r="B906" s="81" t="s">
        <v>1404</v>
      </c>
      <c r="C906" s="81" t="s">
        <v>16</v>
      </c>
      <c r="D906" s="76">
        <v>4</v>
      </c>
      <c r="E906" s="77"/>
      <c r="F906" s="77"/>
      <c r="G906" s="58"/>
      <c r="H906" s="58"/>
      <c r="I906" s="58"/>
      <c r="J906" s="58"/>
      <c r="K906" s="58"/>
      <c r="L906" s="58"/>
      <c r="M906" s="56"/>
      <c r="N906" s="1"/>
      <c r="O906" s="1"/>
      <c r="P906" s="1"/>
      <c r="Q906" s="1"/>
      <c r="R906" s="1"/>
      <c r="S906" s="1"/>
      <c r="T906" s="1"/>
      <c r="AR906" s="1"/>
      <c r="AS906" s="1"/>
      <c r="AU906" s="1"/>
    </row>
    <row r="907" spans="1:48" ht="27.95" customHeight="1">
      <c r="A907" s="81" t="s">
        <v>1405</v>
      </c>
      <c r="B907" s="81" t="s">
        <v>1397</v>
      </c>
      <c r="C907" s="81" t="s">
        <v>93</v>
      </c>
      <c r="D907" s="76">
        <v>4</v>
      </c>
      <c r="E907" s="77"/>
      <c r="F907" s="77"/>
      <c r="G907" s="58"/>
      <c r="H907" s="58"/>
      <c r="I907" s="58"/>
      <c r="J907" s="58"/>
      <c r="K907" s="58"/>
      <c r="L907" s="58"/>
      <c r="M907" s="56"/>
      <c r="N907" s="1"/>
      <c r="O907" s="1"/>
      <c r="P907" s="1"/>
      <c r="Q907" s="1"/>
      <c r="R907" s="1"/>
      <c r="S907" s="1"/>
      <c r="T907" s="1"/>
      <c r="AR907" s="1"/>
      <c r="AS907" s="1"/>
      <c r="AU907" s="1"/>
    </row>
    <row r="908" spans="1:48" ht="27.95" customHeight="1">
      <c r="A908" s="81" t="s">
        <v>1406</v>
      </c>
      <c r="B908" s="81" t="s">
        <v>117</v>
      </c>
      <c r="C908" s="81" t="s">
        <v>16</v>
      </c>
      <c r="D908" s="76">
        <v>11</v>
      </c>
      <c r="E908" s="77"/>
      <c r="F908" s="77"/>
      <c r="G908" s="58"/>
      <c r="H908" s="58"/>
      <c r="I908" s="58"/>
      <c r="J908" s="58"/>
      <c r="K908" s="58"/>
      <c r="L908" s="58"/>
      <c r="M908" s="56"/>
      <c r="N908" s="1"/>
      <c r="O908" s="1"/>
      <c r="P908" s="1"/>
      <c r="Q908" s="1"/>
      <c r="R908" s="1"/>
      <c r="S908" s="1"/>
      <c r="T908" s="1"/>
      <c r="AR908" s="1"/>
      <c r="AS908" s="1"/>
      <c r="AU908" s="1"/>
    </row>
    <row r="909" spans="1:48" ht="27.95" customHeight="1">
      <c r="A909" s="81" t="s">
        <v>1407</v>
      </c>
      <c r="B909" s="81" t="s">
        <v>1408</v>
      </c>
      <c r="C909" s="81" t="s">
        <v>16</v>
      </c>
      <c r="D909" s="76">
        <v>4</v>
      </c>
      <c r="E909" s="77"/>
      <c r="F909" s="77"/>
      <c r="G909" s="58"/>
      <c r="H909" s="58"/>
      <c r="I909" s="58"/>
      <c r="J909" s="58"/>
      <c r="K909" s="58"/>
      <c r="L909" s="58"/>
      <c r="M909" s="56"/>
      <c r="N909" s="1"/>
      <c r="O909" s="1"/>
      <c r="P909" s="1"/>
      <c r="Q909" s="1"/>
      <c r="R909" s="1"/>
      <c r="S909" s="1"/>
      <c r="T909" s="1"/>
      <c r="AR909" s="1"/>
      <c r="AS909" s="1"/>
      <c r="AU909" s="1"/>
    </row>
    <row r="910" spans="1:48" ht="27.95" customHeight="1">
      <c r="A910" s="81" t="s">
        <v>1409</v>
      </c>
      <c r="B910" s="81" t="s">
        <v>1410</v>
      </c>
      <c r="C910" s="81" t="s">
        <v>16</v>
      </c>
      <c r="D910" s="76">
        <v>3</v>
      </c>
      <c r="E910" s="77"/>
      <c r="F910" s="77"/>
      <c r="G910" s="58"/>
      <c r="H910" s="58"/>
      <c r="I910" s="58"/>
      <c r="J910" s="58"/>
      <c r="K910" s="58"/>
      <c r="L910" s="58"/>
      <c r="M910" s="56"/>
      <c r="N910" s="1"/>
      <c r="O910" s="1"/>
      <c r="P910" s="1"/>
      <c r="Q910" s="1"/>
      <c r="R910" s="1"/>
      <c r="S910" s="1"/>
      <c r="T910" s="1"/>
      <c r="AR910" s="1"/>
      <c r="AS910" s="1"/>
      <c r="AU910" s="1"/>
    </row>
    <row r="911" spans="1:48" ht="27.95" customHeight="1">
      <c r="A911" s="81" t="s">
        <v>1411</v>
      </c>
      <c r="B911" s="81" t="s">
        <v>1412</v>
      </c>
      <c r="C911" s="81" t="s">
        <v>16</v>
      </c>
      <c r="D911" s="76">
        <v>4</v>
      </c>
      <c r="E911" s="77"/>
      <c r="F911" s="77"/>
      <c r="G911" s="58"/>
      <c r="H911" s="58"/>
      <c r="I911" s="58"/>
      <c r="J911" s="58"/>
      <c r="K911" s="58"/>
      <c r="L911" s="58"/>
      <c r="M911" s="56"/>
      <c r="N911" s="1"/>
      <c r="O911" s="1"/>
      <c r="P911" s="1"/>
      <c r="Q911" s="1"/>
      <c r="R911" s="1"/>
      <c r="S911" s="1"/>
      <c r="T911" s="1"/>
      <c r="AR911" s="1"/>
      <c r="AS911" s="1"/>
      <c r="AU911" s="1"/>
    </row>
    <row r="912" spans="1:48" ht="27.95" customHeight="1">
      <c r="A912" s="81" t="s">
        <v>1413</v>
      </c>
      <c r="B912" s="81" t="s">
        <v>1414</v>
      </c>
      <c r="C912" s="81" t="s">
        <v>16</v>
      </c>
      <c r="D912" s="76">
        <v>4</v>
      </c>
      <c r="E912" s="77"/>
      <c r="F912" s="77"/>
      <c r="G912" s="58"/>
      <c r="H912" s="58"/>
      <c r="I912" s="58"/>
      <c r="J912" s="58"/>
      <c r="K912" s="58"/>
      <c r="L912" s="58"/>
      <c r="M912" s="56"/>
      <c r="N912" s="1"/>
      <c r="O912" s="1"/>
      <c r="P912" s="1"/>
      <c r="Q912" s="1"/>
      <c r="R912" s="1"/>
      <c r="S912" s="1"/>
      <c r="T912" s="1"/>
      <c r="AR912" s="1"/>
      <c r="AS912" s="1"/>
      <c r="AU912" s="1"/>
    </row>
    <row r="913" spans="1:47" ht="27.95" customHeight="1">
      <c r="A913" s="81" t="s">
        <v>1415</v>
      </c>
      <c r="B913" s="81" t="s">
        <v>1416</v>
      </c>
      <c r="C913" s="81" t="s">
        <v>16</v>
      </c>
      <c r="D913" s="76">
        <v>8</v>
      </c>
      <c r="E913" s="77"/>
      <c r="F913" s="77"/>
      <c r="G913" s="58"/>
      <c r="H913" s="58"/>
      <c r="I913" s="58"/>
      <c r="J913" s="58"/>
      <c r="K913" s="58"/>
      <c r="L913" s="58"/>
      <c r="M913" s="56"/>
      <c r="N913" s="1"/>
      <c r="O913" s="1"/>
      <c r="P913" s="1"/>
      <c r="Q913" s="1"/>
      <c r="R913" s="1"/>
      <c r="S913" s="1"/>
      <c r="T913" s="1"/>
      <c r="AR913" s="1"/>
      <c r="AS913" s="1"/>
      <c r="AU913" s="1"/>
    </row>
    <row r="914" spans="1:47" ht="27.95" customHeight="1">
      <c r="A914" s="81" t="s">
        <v>1417</v>
      </c>
      <c r="B914" s="81" t="s">
        <v>1418</v>
      </c>
      <c r="C914" s="81" t="s">
        <v>93</v>
      </c>
      <c r="D914" s="76">
        <v>4</v>
      </c>
      <c r="E914" s="77"/>
      <c r="F914" s="77"/>
      <c r="G914" s="58"/>
      <c r="H914" s="58"/>
      <c r="I914" s="58"/>
      <c r="J914" s="58"/>
      <c r="K914" s="58"/>
      <c r="L914" s="58"/>
      <c r="M914" s="56"/>
      <c r="N914" s="1"/>
      <c r="O914" s="1"/>
      <c r="P914" s="1"/>
      <c r="Q914" s="1"/>
      <c r="R914" s="1"/>
      <c r="S914" s="1"/>
      <c r="T914" s="1"/>
      <c r="AR914" s="1"/>
      <c r="AS914" s="1"/>
      <c r="AU914" s="1"/>
    </row>
    <row r="915" spans="1:47" ht="27.95" customHeight="1">
      <c r="A915" s="81" t="s">
        <v>1419</v>
      </c>
      <c r="B915" s="81" t="s">
        <v>117</v>
      </c>
      <c r="C915" s="81" t="s">
        <v>16</v>
      </c>
      <c r="D915" s="76">
        <v>7</v>
      </c>
      <c r="E915" s="77"/>
      <c r="F915" s="77"/>
      <c r="G915" s="58"/>
      <c r="H915" s="58"/>
      <c r="I915" s="58"/>
      <c r="J915" s="58"/>
      <c r="K915" s="58"/>
      <c r="L915" s="58"/>
      <c r="M915" s="56"/>
      <c r="N915" s="1"/>
      <c r="O915" s="1"/>
      <c r="P915" s="1"/>
      <c r="Q915" s="1"/>
      <c r="R915" s="1"/>
      <c r="S915" s="1"/>
      <c r="T915" s="1"/>
      <c r="AR915" s="1"/>
      <c r="AS915" s="1"/>
      <c r="AU915" s="1"/>
    </row>
    <row r="916" spans="1:47" ht="27.95" customHeight="1">
      <c r="A916" s="81" t="s">
        <v>1420</v>
      </c>
      <c r="B916" s="81" t="s">
        <v>117</v>
      </c>
      <c r="C916" s="81" t="s">
        <v>16</v>
      </c>
      <c r="D916" s="76">
        <v>4</v>
      </c>
      <c r="E916" s="77"/>
      <c r="F916" s="77"/>
      <c r="G916" s="58"/>
      <c r="H916" s="58"/>
      <c r="I916" s="58"/>
      <c r="J916" s="58"/>
      <c r="K916" s="58"/>
      <c r="L916" s="58"/>
      <c r="M916" s="56"/>
      <c r="N916" s="1"/>
      <c r="O916" s="1"/>
      <c r="P916" s="1"/>
      <c r="Q916" s="1"/>
      <c r="R916" s="1"/>
      <c r="S916" s="1"/>
      <c r="T916" s="1"/>
      <c r="AR916" s="1"/>
      <c r="AS916" s="1"/>
      <c r="AU916" s="1"/>
    </row>
    <row r="917" spans="1:47" ht="27.95" customHeight="1">
      <c r="A917" s="81" t="s">
        <v>1421</v>
      </c>
      <c r="B917" s="81" t="s">
        <v>117</v>
      </c>
      <c r="C917" s="81" t="s">
        <v>117</v>
      </c>
      <c r="D917" s="76"/>
      <c r="E917" s="77"/>
      <c r="F917" s="77"/>
      <c r="G917" s="58"/>
      <c r="H917" s="58"/>
      <c r="I917" s="58"/>
      <c r="J917" s="58"/>
      <c r="K917" s="58"/>
      <c r="L917" s="58"/>
      <c r="M917" s="56"/>
      <c r="N917" s="1"/>
      <c r="O917" s="1"/>
      <c r="P917" s="1"/>
      <c r="Q917" s="1"/>
      <c r="R917" s="1"/>
      <c r="S917" s="1"/>
      <c r="T917" s="1"/>
      <c r="AR917" s="1"/>
      <c r="AS917" s="1"/>
      <c r="AU917" s="1"/>
    </row>
    <row r="918" spans="1:47" ht="27.95" customHeight="1">
      <c r="A918" s="81" t="s">
        <v>1422</v>
      </c>
      <c r="B918" s="81" t="s">
        <v>1423</v>
      </c>
      <c r="C918" s="81" t="s">
        <v>16</v>
      </c>
      <c r="D918" s="76">
        <v>4</v>
      </c>
      <c r="E918" s="77"/>
      <c r="F918" s="77"/>
      <c r="G918" s="58"/>
      <c r="H918" s="58"/>
      <c r="I918" s="58"/>
      <c r="J918" s="58"/>
      <c r="K918" s="58"/>
      <c r="L918" s="58"/>
      <c r="M918" s="56"/>
      <c r="N918" s="1"/>
      <c r="O918" s="1"/>
      <c r="P918" s="1"/>
      <c r="Q918" s="1"/>
      <c r="R918" s="1"/>
      <c r="S918" s="1"/>
      <c r="T918" s="1"/>
      <c r="AR918" s="1"/>
      <c r="AS918" s="1"/>
      <c r="AU918" s="1"/>
    </row>
    <row r="919" spans="1:47" ht="27.95" customHeight="1">
      <c r="A919" s="81" t="s">
        <v>1424</v>
      </c>
      <c r="B919" s="81" t="s">
        <v>1425</v>
      </c>
      <c r="C919" s="81" t="s">
        <v>16</v>
      </c>
      <c r="D919" s="76">
        <v>2</v>
      </c>
      <c r="E919" s="77"/>
      <c r="F919" s="77"/>
      <c r="G919" s="58"/>
      <c r="H919" s="58"/>
      <c r="I919" s="58"/>
      <c r="J919" s="58"/>
      <c r="K919" s="58"/>
      <c r="L919" s="58"/>
      <c r="M919" s="56"/>
      <c r="N919" s="1"/>
      <c r="O919" s="1"/>
      <c r="P919" s="1"/>
      <c r="Q919" s="1"/>
      <c r="R919" s="1"/>
      <c r="S919" s="1"/>
      <c r="T919" s="1"/>
      <c r="AR919" s="1"/>
      <c r="AS919" s="1"/>
      <c r="AU919" s="1"/>
    </row>
    <row r="920" spans="1:47" ht="27.95" customHeight="1">
      <c r="A920" s="81" t="s">
        <v>1426</v>
      </c>
      <c r="B920" s="81" t="s">
        <v>1427</v>
      </c>
      <c r="C920" s="81" t="s">
        <v>16</v>
      </c>
      <c r="D920" s="76">
        <v>2</v>
      </c>
      <c r="E920" s="77"/>
      <c r="F920" s="77"/>
      <c r="G920" s="58"/>
      <c r="H920" s="58"/>
      <c r="I920" s="58"/>
      <c r="J920" s="58"/>
      <c r="K920" s="58"/>
      <c r="L920" s="58"/>
      <c r="M920" s="56"/>
      <c r="N920" s="1"/>
      <c r="O920" s="1"/>
      <c r="P920" s="1"/>
      <c r="Q920" s="1"/>
      <c r="R920" s="1"/>
      <c r="S920" s="1"/>
      <c r="T920" s="1"/>
      <c r="AR920" s="1"/>
      <c r="AS920" s="1"/>
      <c r="AU920" s="1"/>
    </row>
    <row r="921" spans="1:47" ht="27.95" customHeight="1">
      <c r="A921" s="81" t="s">
        <v>1428</v>
      </c>
      <c r="B921" s="81" t="s">
        <v>117</v>
      </c>
      <c r="C921" s="81" t="s">
        <v>16</v>
      </c>
      <c r="D921" s="76">
        <v>2</v>
      </c>
      <c r="E921" s="77"/>
      <c r="F921" s="77"/>
      <c r="G921" s="58"/>
      <c r="H921" s="58"/>
      <c r="I921" s="58"/>
      <c r="J921" s="58"/>
      <c r="K921" s="58"/>
      <c r="L921" s="58"/>
      <c r="M921" s="56"/>
      <c r="N921" s="1"/>
      <c r="O921" s="1"/>
      <c r="P921" s="1"/>
      <c r="Q921" s="1"/>
      <c r="R921" s="1"/>
      <c r="S921" s="1"/>
      <c r="T921" s="1"/>
      <c r="AR921" s="1"/>
      <c r="AS921" s="1"/>
      <c r="AU921" s="1"/>
    </row>
    <row r="922" spans="1:47" ht="27.95" customHeight="1">
      <c r="A922" s="81" t="s">
        <v>1429</v>
      </c>
      <c r="B922" s="81" t="s">
        <v>117</v>
      </c>
      <c r="C922" s="81" t="s">
        <v>16</v>
      </c>
      <c r="D922" s="76">
        <v>8</v>
      </c>
      <c r="E922" s="77"/>
      <c r="F922" s="77"/>
      <c r="G922" s="58"/>
      <c r="H922" s="58"/>
      <c r="I922" s="58"/>
      <c r="J922" s="58"/>
      <c r="K922" s="58"/>
      <c r="L922" s="58"/>
      <c r="M922" s="56"/>
      <c r="N922" s="1"/>
      <c r="O922" s="1"/>
      <c r="P922" s="1"/>
      <c r="Q922" s="1"/>
      <c r="R922" s="1"/>
      <c r="S922" s="1"/>
      <c r="T922" s="1"/>
      <c r="AR922" s="1"/>
      <c r="AS922" s="1"/>
      <c r="AU922" s="1"/>
    </row>
    <row r="923" spans="1:47" ht="27.95" customHeight="1">
      <c r="A923" s="81"/>
      <c r="B923" s="81"/>
      <c r="C923" s="81"/>
      <c r="D923" s="76"/>
      <c r="E923" s="77"/>
      <c r="F923" s="77"/>
      <c r="G923" s="58"/>
      <c r="H923" s="58"/>
      <c r="I923" s="58"/>
      <c r="J923" s="58"/>
      <c r="K923" s="58"/>
      <c r="L923" s="58"/>
      <c r="M923" s="56"/>
      <c r="N923" s="1"/>
      <c r="O923" s="1"/>
      <c r="P923" s="1"/>
      <c r="Q923" s="1"/>
      <c r="R923" s="1"/>
      <c r="S923" s="1"/>
      <c r="T923" s="1"/>
      <c r="AR923" s="1"/>
      <c r="AS923" s="1"/>
      <c r="AU923" s="1"/>
    </row>
    <row r="924" spans="1:47" ht="27.95" customHeight="1">
      <c r="A924" s="81"/>
      <c r="B924" s="81"/>
      <c r="C924" s="81"/>
      <c r="D924" s="76"/>
      <c r="E924" s="77"/>
      <c r="F924" s="77"/>
      <c r="G924" s="58"/>
      <c r="H924" s="58"/>
      <c r="I924" s="58"/>
      <c r="J924" s="58"/>
      <c r="K924" s="58"/>
      <c r="L924" s="58"/>
      <c r="M924" s="56"/>
      <c r="N924" s="1"/>
      <c r="O924" s="1"/>
      <c r="P924" s="1"/>
      <c r="Q924" s="1"/>
      <c r="R924" s="1"/>
      <c r="S924" s="1"/>
      <c r="T924" s="1"/>
      <c r="AR924" s="1"/>
      <c r="AS924" s="1"/>
      <c r="AU924" s="1"/>
    </row>
    <row r="925" spans="1:47" ht="27.95" customHeight="1">
      <c r="A925" s="56"/>
      <c r="B925" s="56"/>
      <c r="C925" s="56"/>
      <c r="D925" s="57"/>
      <c r="E925" s="58"/>
      <c r="F925" s="58"/>
      <c r="G925" s="58"/>
      <c r="H925" s="58"/>
      <c r="I925" s="58"/>
      <c r="J925" s="58"/>
      <c r="K925" s="58"/>
      <c r="L925" s="58"/>
      <c r="M925" s="56"/>
      <c r="N925" s="1"/>
      <c r="O925" s="1"/>
      <c r="P925" s="1"/>
      <c r="Q925" s="1"/>
      <c r="R925" s="1"/>
      <c r="S925" s="1"/>
      <c r="T925" s="1"/>
      <c r="AR925" s="1"/>
      <c r="AS925" s="1"/>
      <c r="AU925" s="1"/>
    </row>
    <row r="926" spans="1:47" ht="27.95" customHeight="1">
      <c r="A926" s="56"/>
      <c r="B926" s="56"/>
      <c r="C926" s="56"/>
      <c r="D926" s="57"/>
      <c r="E926" s="58"/>
      <c r="F926" s="58"/>
      <c r="G926" s="58"/>
      <c r="H926" s="58"/>
      <c r="I926" s="58"/>
      <c r="J926" s="58"/>
      <c r="K926" s="58"/>
      <c r="L926" s="58"/>
      <c r="M926" s="56"/>
      <c r="N926" s="1"/>
      <c r="O926" s="1"/>
      <c r="P926" s="1"/>
      <c r="Q926" s="1"/>
      <c r="R926" s="1"/>
      <c r="S926" s="1"/>
      <c r="T926" s="1"/>
      <c r="AR926" s="1"/>
      <c r="AS926" s="1"/>
      <c r="AU926" s="1"/>
    </row>
    <row r="927" spans="1:47" ht="27.95" customHeight="1">
      <c r="A927" s="56"/>
      <c r="B927" s="56"/>
      <c r="C927" s="56"/>
      <c r="D927" s="57"/>
      <c r="E927" s="58"/>
      <c r="F927" s="58"/>
      <c r="G927" s="58"/>
      <c r="H927" s="58"/>
      <c r="I927" s="58"/>
      <c r="J927" s="58"/>
      <c r="K927" s="58"/>
      <c r="L927" s="58"/>
      <c r="M927" s="56"/>
      <c r="N927" s="1"/>
      <c r="O927" s="1"/>
      <c r="P927" s="1"/>
      <c r="Q927" s="1"/>
      <c r="R927" s="1"/>
      <c r="S927" s="1"/>
      <c r="T927" s="1"/>
      <c r="AR927" s="1"/>
      <c r="AS927" s="1"/>
      <c r="AU927" s="1"/>
    </row>
    <row r="928" spans="1:47" ht="27.95" customHeight="1">
      <c r="A928" s="56"/>
      <c r="B928" s="56"/>
      <c r="C928" s="56"/>
      <c r="D928" s="57"/>
      <c r="E928" s="58"/>
      <c r="F928" s="58"/>
      <c r="G928" s="58"/>
      <c r="H928" s="58"/>
      <c r="I928" s="58"/>
      <c r="J928" s="58"/>
      <c r="K928" s="58"/>
      <c r="L928" s="58"/>
      <c r="M928" s="56"/>
      <c r="N928" s="1"/>
      <c r="O928" s="1"/>
      <c r="P928" s="1"/>
      <c r="Q928" s="1"/>
      <c r="R928" s="1"/>
      <c r="S928" s="1"/>
      <c r="T928" s="1"/>
      <c r="AR928" s="1"/>
      <c r="AS928" s="1"/>
      <c r="AU928" s="1"/>
    </row>
    <row r="929" spans="1:48" ht="27.95" customHeight="1">
      <c r="A929" s="56"/>
      <c r="B929" s="56"/>
      <c r="C929" s="56"/>
      <c r="D929" s="57"/>
      <c r="E929" s="58"/>
      <c r="F929" s="58"/>
      <c r="G929" s="58"/>
      <c r="H929" s="58"/>
      <c r="I929" s="58"/>
      <c r="J929" s="58"/>
      <c r="K929" s="58"/>
      <c r="L929" s="58"/>
      <c r="M929" s="56"/>
      <c r="N929" s="1"/>
      <c r="O929" s="1"/>
      <c r="P929" s="1"/>
      <c r="Q929" s="1"/>
      <c r="R929" s="1"/>
      <c r="S929" s="1"/>
      <c r="T929" s="1"/>
      <c r="AR929" s="1"/>
      <c r="AS929" s="1"/>
      <c r="AU929" s="1"/>
    </row>
    <row r="930" spans="1:48" ht="27.95" customHeight="1">
      <c r="A930" s="52" t="s">
        <v>449</v>
      </c>
      <c r="B930" s="53"/>
      <c r="C930" s="53"/>
      <c r="D930" s="53"/>
      <c r="E930" s="54"/>
      <c r="F930" s="54"/>
      <c r="G930" s="54"/>
      <c r="H930" s="54"/>
      <c r="I930" s="54"/>
      <c r="J930" s="54"/>
      <c r="K930" s="54"/>
      <c r="L930" s="54"/>
      <c r="M930" s="53"/>
    </row>
    <row r="931" spans="1:48" ht="27.95" customHeight="1">
      <c r="A931" s="78" t="s">
        <v>1430</v>
      </c>
      <c r="B931" s="78" t="s">
        <v>117</v>
      </c>
      <c r="C931" s="79"/>
      <c r="D931" s="79"/>
      <c r="E931" s="80"/>
      <c r="F931" s="80"/>
      <c r="G931" s="80"/>
      <c r="H931" s="80"/>
      <c r="I931" s="69"/>
      <c r="J931" s="69"/>
      <c r="K931" s="69"/>
      <c r="L931" s="69"/>
      <c r="M931" s="68"/>
      <c r="N931" s="70"/>
      <c r="O931" s="70"/>
      <c r="P931" s="70"/>
      <c r="Q931" s="71"/>
      <c r="R931" s="70"/>
      <c r="S931" s="70"/>
      <c r="T931" s="70"/>
      <c r="U931" s="70"/>
      <c r="V931" s="70"/>
      <c r="W931" s="70"/>
      <c r="X931" s="70"/>
      <c r="Y931" s="70"/>
      <c r="Z931" s="70"/>
      <c r="AA931" s="70"/>
      <c r="AB931" s="70"/>
      <c r="AC931" s="70"/>
      <c r="AD931" s="70"/>
      <c r="AE931" s="70"/>
      <c r="AF931" s="70"/>
      <c r="AG931" s="70"/>
      <c r="AH931" s="70"/>
      <c r="AI931" s="70"/>
      <c r="AJ931" s="70"/>
      <c r="AK931" s="70"/>
      <c r="AL931" s="70"/>
      <c r="AM931" s="70"/>
      <c r="AN931" s="70"/>
      <c r="AO931" s="70"/>
      <c r="AP931" s="70"/>
      <c r="AQ931" s="70"/>
      <c r="AR931" s="70"/>
      <c r="AS931" s="70"/>
      <c r="AT931" s="70"/>
      <c r="AU931" s="70"/>
      <c r="AV931" s="70"/>
    </row>
    <row r="932" spans="1:48" ht="27.95" customHeight="1">
      <c r="A932" s="81" t="s">
        <v>1393</v>
      </c>
      <c r="B932" s="81" t="s">
        <v>117</v>
      </c>
      <c r="C932" s="81" t="s">
        <v>117</v>
      </c>
      <c r="D932" s="76"/>
      <c r="E932" s="77"/>
      <c r="F932" s="77"/>
      <c r="G932" s="77"/>
      <c r="H932" s="77"/>
      <c r="I932" s="58"/>
      <c r="J932" s="58"/>
      <c r="K932" s="58"/>
      <c r="L932" s="58"/>
      <c r="M932" s="56"/>
      <c r="N932" s="1"/>
      <c r="O932" s="1"/>
      <c r="P932" s="1"/>
      <c r="Q932" s="1"/>
      <c r="R932" s="1"/>
      <c r="S932" s="1"/>
      <c r="T932" s="1"/>
      <c r="AR932" s="1"/>
      <c r="AS932" s="1"/>
      <c r="AU932" s="1"/>
    </row>
    <row r="933" spans="1:48" ht="27.95" customHeight="1">
      <c r="A933" s="81" t="s">
        <v>1394</v>
      </c>
      <c r="B933" s="81" t="s">
        <v>1395</v>
      </c>
      <c r="C933" s="81" t="s">
        <v>16</v>
      </c>
      <c r="D933" s="76">
        <v>4</v>
      </c>
      <c r="E933" s="77"/>
      <c r="F933" s="77"/>
      <c r="G933" s="77"/>
      <c r="H933" s="77"/>
      <c r="I933" s="58"/>
      <c r="J933" s="58"/>
      <c r="K933" s="58"/>
      <c r="L933" s="58"/>
      <c r="M933" s="56"/>
      <c r="N933" s="1"/>
      <c r="O933" s="1"/>
      <c r="P933" s="1"/>
      <c r="Q933" s="1"/>
      <c r="R933" s="1"/>
      <c r="S933" s="1"/>
      <c r="T933" s="1"/>
      <c r="AR933" s="1"/>
      <c r="AS933" s="1"/>
      <c r="AU933" s="1"/>
    </row>
    <row r="934" spans="1:48" ht="27.95" customHeight="1">
      <c r="A934" s="81" t="s">
        <v>1396</v>
      </c>
      <c r="B934" s="81" t="s">
        <v>1397</v>
      </c>
      <c r="C934" s="81" t="s">
        <v>93</v>
      </c>
      <c r="D934" s="76">
        <v>4</v>
      </c>
      <c r="E934" s="77"/>
      <c r="F934" s="77"/>
      <c r="G934" s="77"/>
      <c r="H934" s="77"/>
      <c r="I934" s="58"/>
      <c r="J934" s="58"/>
      <c r="K934" s="58"/>
      <c r="L934" s="58"/>
      <c r="M934" s="56"/>
      <c r="N934" s="1"/>
      <c r="O934" s="1"/>
      <c r="P934" s="1"/>
      <c r="Q934" s="1"/>
      <c r="R934" s="1"/>
      <c r="S934" s="1"/>
      <c r="T934" s="1"/>
      <c r="AR934" s="1"/>
      <c r="AS934" s="1"/>
      <c r="AU934" s="1"/>
    </row>
    <row r="935" spans="1:48" ht="27.95" customHeight="1">
      <c r="A935" s="81" t="s">
        <v>1398</v>
      </c>
      <c r="B935" s="81" t="s">
        <v>1399</v>
      </c>
      <c r="C935" s="81" t="s">
        <v>93</v>
      </c>
      <c r="D935" s="76">
        <v>4</v>
      </c>
      <c r="E935" s="77"/>
      <c r="F935" s="77"/>
      <c r="G935" s="77"/>
      <c r="H935" s="77"/>
      <c r="I935" s="58"/>
      <c r="J935" s="58"/>
      <c r="K935" s="58"/>
      <c r="L935" s="58"/>
      <c r="M935" s="56"/>
      <c r="N935" s="1"/>
      <c r="O935" s="1"/>
      <c r="P935" s="1"/>
      <c r="Q935" s="1"/>
      <c r="R935" s="1"/>
      <c r="S935" s="1"/>
      <c r="T935" s="1"/>
      <c r="AR935" s="1"/>
      <c r="AS935" s="1"/>
      <c r="AU935" s="1"/>
    </row>
    <row r="936" spans="1:48" ht="27.95" customHeight="1">
      <c r="A936" s="81" t="s">
        <v>1400</v>
      </c>
      <c r="B936" s="81" t="s">
        <v>1401</v>
      </c>
      <c r="C936" s="81" t="s">
        <v>16</v>
      </c>
      <c r="D936" s="76">
        <v>3</v>
      </c>
      <c r="E936" s="77"/>
      <c r="F936" s="77"/>
      <c r="G936" s="77"/>
      <c r="H936" s="77"/>
      <c r="I936" s="58"/>
      <c r="J936" s="58"/>
      <c r="K936" s="58"/>
      <c r="L936" s="58"/>
      <c r="M936" s="56"/>
      <c r="N936" s="1"/>
      <c r="O936" s="1"/>
      <c r="P936" s="1"/>
      <c r="Q936" s="1"/>
      <c r="R936" s="1"/>
      <c r="S936" s="1"/>
      <c r="T936" s="1"/>
      <c r="AR936" s="1"/>
      <c r="AS936" s="1"/>
      <c r="AU936" s="1"/>
    </row>
    <row r="937" spans="1:48" ht="27.95" customHeight="1">
      <c r="A937" s="81" t="s">
        <v>1402</v>
      </c>
      <c r="B937" s="81" t="s">
        <v>1397</v>
      </c>
      <c r="C937" s="81" t="s">
        <v>93</v>
      </c>
      <c r="D937" s="76">
        <v>3</v>
      </c>
      <c r="E937" s="77"/>
      <c r="F937" s="77"/>
      <c r="G937" s="77"/>
      <c r="H937" s="77"/>
      <c r="I937" s="58"/>
      <c r="J937" s="58"/>
      <c r="K937" s="58"/>
      <c r="L937" s="58"/>
      <c r="M937" s="56"/>
      <c r="N937" s="1"/>
      <c r="O937" s="1"/>
      <c r="P937" s="1"/>
      <c r="Q937" s="1"/>
      <c r="R937" s="1"/>
      <c r="S937" s="1"/>
      <c r="T937" s="1"/>
      <c r="AR937" s="1"/>
      <c r="AS937" s="1"/>
      <c r="AU937" s="1"/>
    </row>
    <row r="938" spans="1:48" ht="27.95" customHeight="1">
      <c r="A938" s="81" t="s">
        <v>1403</v>
      </c>
      <c r="B938" s="81" t="s">
        <v>1404</v>
      </c>
      <c r="C938" s="81" t="s">
        <v>16</v>
      </c>
      <c r="D938" s="76">
        <v>4</v>
      </c>
      <c r="E938" s="77"/>
      <c r="F938" s="77"/>
      <c r="G938" s="77"/>
      <c r="H938" s="77"/>
      <c r="I938" s="58"/>
      <c r="J938" s="58"/>
      <c r="K938" s="58"/>
      <c r="L938" s="58"/>
      <c r="M938" s="56"/>
      <c r="N938" s="1"/>
      <c r="O938" s="1"/>
      <c r="P938" s="1"/>
      <c r="Q938" s="1"/>
      <c r="R938" s="1"/>
      <c r="S938" s="1"/>
      <c r="T938" s="1"/>
      <c r="AR938" s="1"/>
      <c r="AS938" s="1"/>
      <c r="AU938" s="1"/>
    </row>
    <row r="939" spans="1:48" ht="27.95" customHeight="1">
      <c r="A939" s="81" t="s">
        <v>1405</v>
      </c>
      <c r="B939" s="81" t="s">
        <v>1397</v>
      </c>
      <c r="C939" s="81" t="s">
        <v>93</v>
      </c>
      <c r="D939" s="76">
        <v>4</v>
      </c>
      <c r="E939" s="77"/>
      <c r="F939" s="77"/>
      <c r="G939" s="77"/>
      <c r="H939" s="77"/>
      <c r="I939" s="58"/>
      <c r="J939" s="58"/>
      <c r="K939" s="58"/>
      <c r="L939" s="58"/>
      <c r="M939" s="56"/>
      <c r="N939" s="1"/>
      <c r="O939" s="1"/>
      <c r="P939" s="1"/>
      <c r="Q939" s="1"/>
      <c r="R939" s="1"/>
      <c r="S939" s="1"/>
      <c r="T939" s="1"/>
      <c r="AR939" s="1"/>
      <c r="AS939" s="1"/>
      <c r="AU939" s="1"/>
    </row>
    <row r="940" spans="1:48" ht="27.95" customHeight="1">
      <c r="A940" s="81" t="s">
        <v>1432</v>
      </c>
      <c r="B940" s="81" t="s">
        <v>1433</v>
      </c>
      <c r="C940" s="81" t="s">
        <v>16</v>
      </c>
      <c r="D940" s="76">
        <v>1</v>
      </c>
      <c r="E940" s="77"/>
      <c r="F940" s="77"/>
      <c r="G940" s="77"/>
      <c r="H940" s="77"/>
      <c r="I940" s="58"/>
      <c r="J940" s="58"/>
      <c r="K940" s="58"/>
      <c r="L940" s="58"/>
      <c r="M940" s="56"/>
      <c r="N940" s="1"/>
      <c r="O940" s="1"/>
      <c r="P940" s="1"/>
      <c r="Q940" s="1"/>
      <c r="R940" s="1"/>
      <c r="S940" s="1"/>
      <c r="T940" s="1"/>
      <c r="AR940" s="1"/>
      <c r="AS940" s="1"/>
      <c r="AU940" s="1"/>
    </row>
    <row r="941" spans="1:48" ht="27.95" customHeight="1">
      <c r="A941" s="81" t="s">
        <v>1434</v>
      </c>
      <c r="B941" s="81" t="s">
        <v>1397</v>
      </c>
      <c r="C941" s="81" t="s">
        <v>93</v>
      </c>
      <c r="D941" s="76">
        <v>1</v>
      </c>
      <c r="E941" s="77"/>
      <c r="F941" s="77"/>
      <c r="G941" s="77"/>
      <c r="H941" s="77"/>
      <c r="I941" s="58"/>
      <c r="J941" s="58"/>
      <c r="K941" s="58"/>
      <c r="L941" s="58"/>
      <c r="M941" s="56"/>
      <c r="N941" s="1"/>
      <c r="O941" s="1"/>
      <c r="P941" s="1"/>
      <c r="Q941" s="1"/>
      <c r="R941" s="1"/>
      <c r="S941" s="1"/>
      <c r="T941" s="1"/>
      <c r="AR941" s="1"/>
      <c r="AS941" s="1"/>
      <c r="AU941" s="1"/>
    </row>
    <row r="942" spans="1:48" ht="27.95" customHeight="1">
      <c r="A942" s="81" t="s">
        <v>1406</v>
      </c>
      <c r="B942" s="81" t="s">
        <v>117</v>
      </c>
      <c r="C942" s="81" t="s">
        <v>16</v>
      </c>
      <c r="D942" s="76">
        <v>12</v>
      </c>
      <c r="E942" s="77"/>
      <c r="F942" s="77"/>
      <c r="G942" s="77"/>
      <c r="H942" s="77"/>
      <c r="I942" s="58"/>
      <c r="J942" s="58"/>
      <c r="K942" s="58"/>
      <c r="L942" s="58"/>
      <c r="M942" s="56"/>
      <c r="N942" s="1"/>
      <c r="O942" s="1"/>
      <c r="P942" s="1"/>
      <c r="Q942" s="1"/>
      <c r="R942" s="1"/>
      <c r="S942" s="1"/>
      <c r="T942" s="1"/>
      <c r="AR942" s="1"/>
      <c r="AS942" s="1"/>
      <c r="AU942" s="1"/>
    </row>
    <row r="943" spans="1:48" ht="27.95" customHeight="1">
      <c r="A943" s="81" t="s">
        <v>1407</v>
      </c>
      <c r="B943" s="81" t="s">
        <v>1408</v>
      </c>
      <c r="C943" s="81" t="s">
        <v>16</v>
      </c>
      <c r="D943" s="76">
        <v>4</v>
      </c>
      <c r="E943" s="77"/>
      <c r="F943" s="77"/>
      <c r="G943" s="77"/>
      <c r="H943" s="77"/>
      <c r="I943" s="58"/>
      <c r="J943" s="58"/>
      <c r="K943" s="58"/>
      <c r="L943" s="58"/>
      <c r="M943" s="56"/>
      <c r="N943" s="1"/>
      <c r="O943" s="1"/>
      <c r="P943" s="1"/>
      <c r="Q943" s="1"/>
      <c r="R943" s="1"/>
      <c r="S943" s="1"/>
      <c r="T943" s="1"/>
      <c r="AR943" s="1"/>
      <c r="AS943" s="1"/>
      <c r="AU943" s="1"/>
    </row>
    <row r="944" spans="1:48" ht="27.95" customHeight="1">
      <c r="A944" s="81" t="s">
        <v>1409</v>
      </c>
      <c r="B944" s="81" t="s">
        <v>1410</v>
      </c>
      <c r="C944" s="81" t="s">
        <v>16</v>
      </c>
      <c r="D944" s="76">
        <v>3</v>
      </c>
      <c r="E944" s="77"/>
      <c r="F944" s="77"/>
      <c r="G944" s="77"/>
      <c r="H944" s="77"/>
      <c r="I944" s="58"/>
      <c r="J944" s="58"/>
      <c r="K944" s="58"/>
      <c r="L944" s="58"/>
      <c r="M944" s="56"/>
      <c r="N944" s="1"/>
      <c r="O944" s="1"/>
      <c r="P944" s="1"/>
      <c r="Q944" s="1"/>
      <c r="R944" s="1"/>
      <c r="S944" s="1"/>
      <c r="T944" s="1"/>
      <c r="AR944" s="1"/>
      <c r="AS944" s="1"/>
      <c r="AU944" s="1"/>
    </row>
    <row r="945" spans="1:47" ht="27.95" customHeight="1">
      <c r="A945" s="81" t="s">
        <v>1411</v>
      </c>
      <c r="B945" s="81" t="s">
        <v>1435</v>
      </c>
      <c r="C945" s="81" t="s">
        <v>16</v>
      </c>
      <c r="D945" s="76">
        <v>4</v>
      </c>
      <c r="E945" s="77"/>
      <c r="F945" s="77"/>
      <c r="G945" s="77"/>
      <c r="H945" s="77"/>
      <c r="I945" s="58"/>
      <c r="J945" s="58"/>
      <c r="K945" s="58"/>
      <c r="L945" s="58"/>
      <c r="M945" s="56"/>
      <c r="N945" s="1"/>
      <c r="O945" s="1"/>
      <c r="P945" s="1"/>
      <c r="Q945" s="1"/>
      <c r="R945" s="1"/>
      <c r="S945" s="1"/>
      <c r="T945" s="1"/>
      <c r="AR945" s="1"/>
      <c r="AS945" s="1"/>
      <c r="AU945" s="1"/>
    </row>
    <row r="946" spans="1:47" ht="27.95" customHeight="1">
      <c r="A946" s="81" t="s">
        <v>1436</v>
      </c>
      <c r="B946" s="81" t="s">
        <v>1437</v>
      </c>
      <c r="C946" s="81" t="s">
        <v>16</v>
      </c>
      <c r="D946" s="76">
        <v>1</v>
      </c>
      <c r="E946" s="77"/>
      <c r="F946" s="77"/>
      <c r="G946" s="77"/>
      <c r="H946" s="77"/>
      <c r="I946" s="58"/>
      <c r="J946" s="58"/>
      <c r="K946" s="58"/>
      <c r="L946" s="58"/>
      <c r="M946" s="56"/>
      <c r="N946" s="1"/>
      <c r="O946" s="1"/>
      <c r="P946" s="1"/>
      <c r="Q946" s="1"/>
      <c r="R946" s="1"/>
      <c r="S946" s="1"/>
      <c r="T946" s="1"/>
      <c r="AR946" s="1"/>
      <c r="AS946" s="1"/>
      <c r="AU946" s="1"/>
    </row>
    <row r="947" spans="1:47" ht="27.95" customHeight="1">
      <c r="A947" s="81" t="s">
        <v>1413</v>
      </c>
      <c r="B947" s="81" t="s">
        <v>1438</v>
      </c>
      <c r="C947" s="81" t="s">
        <v>16</v>
      </c>
      <c r="D947" s="76">
        <v>4</v>
      </c>
      <c r="E947" s="77"/>
      <c r="F947" s="77"/>
      <c r="G947" s="77"/>
      <c r="H947" s="77"/>
      <c r="I947" s="58"/>
      <c r="J947" s="58"/>
      <c r="K947" s="58"/>
      <c r="L947" s="58"/>
      <c r="M947" s="56"/>
      <c r="N947" s="1"/>
      <c r="O947" s="1"/>
      <c r="P947" s="1"/>
      <c r="Q947" s="1"/>
      <c r="R947" s="1"/>
      <c r="S947" s="1"/>
      <c r="T947" s="1"/>
      <c r="AR947" s="1"/>
      <c r="AS947" s="1"/>
      <c r="AU947" s="1"/>
    </row>
    <row r="948" spans="1:47" ht="27.95" customHeight="1">
      <c r="A948" s="81" t="s">
        <v>1415</v>
      </c>
      <c r="B948" s="81" t="s">
        <v>1416</v>
      </c>
      <c r="C948" s="81" t="s">
        <v>16</v>
      </c>
      <c r="D948" s="76">
        <v>8</v>
      </c>
      <c r="E948" s="77"/>
      <c r="F948" s="77"/>
      <c r="G948" s="77"/>
      <c r="H948" s="77"/>
      <c r="I948" s="58"/>
      <c r="J948" s="58"/>
      <c r="K948" s="58"/>
      <c r="L948" s="58"/>
      <c r="M948" s="56"/>
      <c r="N948" s="1"/>
      <c r="O948" s="1"/>
      <c r="P948" s="1"/>
      <c r="Q948" s="1"/>
      <c r="R948" s="1"/>
      <c r="S948" s="1"/>
      <c r="T948" s="1"/>
      <c r="AR948" s="1"/>
      <c r="AS948" s="1"/>
      <c r="AU948" s="1"/>
    </row>
    <row r="949" spans="1:47" ht="27.95" customHeight="1">
      <c r="A949" s="81" t="s">
        <v>1417</v>
      </c>
      <c r="B949" s="81" t="s">
        <v>1418</v>
      </c>
      <c r="C949" s="81" t="s">
        <v>93</v>
      </c>
      <c r="D949" s="76">
        <v>4</v>
      </c>
      <c r="E949" s="77"/>
      <c r="F949" s="77"/>
      <c r="G949" s="77"/>
      <c r="H949" s="77"/>
      <c r="I949" s="58"/>
      <c r="J949" s="58"/>
      <c r="K949" s="58"/>
      <c r="L949" s="58"/>
      <c r="M949" s="56"/>
      <c r="N949" s="1"/>
      <c r="O949" s="1"/>
      <c r="P949" s="1"/>
      <c r="Q949" s="1"/>
      <c r="R949" s="1"/>
      <c r="S949" s="1"/>
      <c r="T949" s="1"/>
      <c r="AR949" s="1"/>
      <c r="AS949" s="1"/>
      <c r="AU949" s="1"/>
    </row>
    <row r="950" spans="1:47" ht="27.95" customHeight="1">
      <c r="A950" s="81" t="s">
        <v>1419</v>
      </c>
      <c r="B950" s="81" t="s">
        <v>117</v>
      </c>
      <c r="C950" s="81" t="s">
        <v>16</v>
      </c>
      <c r="D950" s="76">
        <v>8</v>
      </c>
      <c r="E950" s="77"/>
      <c r="F950" s="77"/>
      <c r="G950" s="77"/>
      <c r="H950" s="77"/>
      <c r="I950" s="58"/>
      <c r="J950" s="58"/>
      <c r="K950" s="58"/>
      <c r="L950" s="58"/>
      <c r="M950" s="56"/>
      <c r="N950" s="1"/>
      <c r="O950" s="1"/>
      <c r="P950" s="1"/>
      <c r="Q950" s="1"/>
      <c r="R950" s="1"/>
      <c r="S950" s="1"/>
      <c r="T950" s="1"/>
      <c r="AR950" s="1"/>
      <c r="AS950" s="1"/>
      <c r="AU950" s="1"/>
    </row>
    <row r="951" spans="1:47" ht="27.95" customHeight="1">
      <c r="A951" s="81" t="s">
        <v>1420</v>
      </c>
      <c r="B951" s="81" t="s">
        <v>117</v>
      </c>
      <c r="C951" s="81" t="s">
        <v>16</v>
      </c>
      <c r="D951" s="76">
        <v>4</v>
      </c>
      <c r="E951" s="77"/>
      <c r="F951" s="77"/>
      <c r="G951" s="77"/>
      <c r="H951" s="77"/>
      <c r="I951" s="58"/>
      <c r="J951" s="58"/>
      <c r="K951" s="58"/>
      <c r="L951" s="58"/>
      <c r="M951" s="56"/>
      <c r="N951" s="1"/>
      <c r="O951" s="1"/>
      <c r="P951" s="1"/>
      <c r="Q951" s="1"/>
      <c r="R951" s="1"/>
      <c r="S951" s="1"/>
      <c r="T951" s="1"/>
      <c r="AR951" s="1"/>
      <c r="AS951" s="1"/>
      <c r="AU951" s="1"/>
    </row>
    <row r="952" spans="1:47" ht="27.95" customHeight="1">
      <c r="A952" s="81" t="s">
        <v>1421</v>
      </c>
      <c r="B952" s="81" t="s">
        <v>117</v>
      </c>
      <c r="C952" s="81" t="s">
        <v>117</v>
      </c>
      <c r="D952" s="76"/>
      <c r="E952" s="77"/>
      <c r="F952" s="77"/>
      <c r="G952" s="77"/>
      <c r="H952" s="77"/>
      <c r="I952" s="58"/>
      <c r="J952" s="58"/>
      <c r="K952" s="58"/>
      <c r="L952" s="58"/>
      <c r="M952" s="56"/>
      <c r="N952" s="1"/>
      <c r="O952" s="1"/>
      <c r="P952" s="1"/>
      <c r="Q952" s="1"/>
      <c r="R952" s="1"/>
      <c r="S952" s="1"/>
      <c r="T952" s="1"/>
      <c r="AR952" s="1"/>
      <c r="AS952" s="1"/>
      <c r="AU952" s="1"/>
    </row>
    <row r="953" spans="1:47" ht="27.95" customHeight="1">
      <c r="A953" s="81" t="s">
        <v>1422</v>
      </c>
      <c r="B953" s="81" t="s">
        <v>1439</v>
      </c>
      <c r="C953" s="81" t="s">
        <v>16</v>
      </c>
      <c r="D953" s="76">
        <v>4</v>
      </c>
      <c r="E953" s="77"/>
      <c r="F953" s="77"/>
      <c r="G953" s="77"/>
      <c r="H953" s="77"/>
      <c r="I953" s="58"/>
      <c r="J953" s="58"/>
      <c r="K953" s="58"/>
      <c r="L953" s="58"/>
      <c r="M953" s="56"/>
      <c r="N953" s="1"/>
      <c r="O953" s="1"/>
      <c r="P953" s="1"/>
      <c r="Q953" s="1"/>
      <c r="R953" s="1"/>
      <c r="S953" s="1"/>
      <c r="T953" s="1"/>
      <c r="AR953" s="1"/>
      <c r="AS953" s="1"/>
      <c r="AU953" s="1"/>
    </row>
    <row r="954" spans="1:47" ht="27.95" customHeight="1">
      <c r="A954" s="81" t="s">
        <v>1424</v>
      </c>
      <c r="B954" s="81" t="s">
        <v>1440</v>
      </c>
      <c r="C954" s="81" t="s">
        <v>16</v>
      </c>
      <c r="D954" s="76">
        <v>2</v>
      </c>
      <c r="E954" s="77"/>
      <c r="F954" s="77"/>
      <c r="G954" s="77"/>
      <c r="H954" s="77"/>
      <c r="I954" s="58"/>
      <c r="J954" s="58"/>
      <c r="K954" s="58"/>
      <c r="L954" s="58"/>
      <c r="M954" s="56"/>
      <c r="N954" s="1"/>
      <c r="O954" s="1"/>
      <c r="P954" s="1"/>
      <c r="Q954" s="1"/>
      <c r="R954" s="1"/>
      <c r="S954" s="1"/>
      <c r="T954" s="1"/>
      <c r="AR954" s="1"/>
      <c r="AS954" s="1"/>
      <c r="AU954" s="1"/>
    </row>
    <row r="955" spans="1:47" ht="27.95" customHeight="1">
      <c r="A955" s="81" t="s">
        <v>1426</v>
      </c>
      <c r="B955" s="81" t="s">
        <v>1441</v>
      </c>
      <c r="C955" s="81" t="s">
        <v>16</v>
      </c>
      <c r="D955" s="76">
        <v>2</v>
      </c>
      <c r="E955" s="77"/>
      <c r="F955" s="77"/>
      <c r="G955" s="77"/>
      <c r="H955" s="77"/>
      <c r="I955" s="58"/>
      <c r="J955" s="58"/>
      <c r="K955" s="58"/>
      <c r="L955" s="58"/>
      <c r="M955" s="56"/>
      <c r="N955" s="1"/>
      <c r="O955" s="1"/>
      <c r="P955" s="1"/>
      <c r="Q955" s="1"/>
      <c r="R955" s="1"/>
      <c r="S955" s="1"/>
      <c r="T955" s="1"/>
      <c r="AR955" s="1"/>
      <c r="AS955" s="1"/>
      <c r="AU955" s="1"/>
    </row>
    <row r="956" spans="1:47" ht="27.95" customHeight="1">
      <c r="A956" s="81" t="s">
        <v>1429</v>
      </c>
      <c r="B956" s="81" t="s">
        <v>117</v>
      </c>
      <c r="C956" s="81" t="s">
        <v>16</v>
      </c>
      <c r="D956" s="76">
        <v>8</v>
      </c>
      <c r="E956" s="77"/>
      <c r="F956" s="77"/>
      <c r="G956" s="77"/>
      <c r="H956" s="77"/>
      <c r="I956" s="58"/>
      <c r="J956" s="58"/>
      <c r="K956" s="58"/>
      <c r="L956" s="58"/>
      <c r="M956" s="56"/>
      <c r="N956" s="1"/>
      <c r="O956" s="1"/>
      <c r="P956" s="1"/>
      <c r="Q956" s="1"/>
      <c r="R956" s="1"/>
      <c r="S956" s="1"/>
      <c r="T956" s="1"/>
      <c r="AR956" s="1"/>
      <c r="AS956" s="1"/>
      <c r="AU956" s="1"/>
    </row>
    <row r="957" spans="1:47" ht="27.95" customHeight="1">
      <c r="A957" s="76"/>
      <c r="B957" s="76"/>
      <c r="C957" s="76"/>
      <c r="D957" s="76"/>
      <c r="E957" s="77"/>
      <c r="F957" s="77"/>
      <c r="G957" s="77"/>
      <c r="H957" s="77"/>
      <c r="I957" s="58"/>
      <c r="J957" s="58"/>
      <c r="K957" s="58"/>
      <c r="L957" s="58"/>
      <c r="M957" s="57"/>
      <c r="Q957" s="1"/>
    </row>
    <row r="958" spans="1:47" ht="27.95" customHeight="1">
      <c r="A958" s="76"/>
      <c r="B958" s="76"/>
      <c r="C958" s="76"/>
      <c r="D958" s="76"/>
      <c r="E958" s="77"/>
      <c r="F958" s="77"/>
      <c r="G958" s="77"/>
      <c r="H958" s="77"/>
      <c r="I958" s="58"/>
      <c r="J958" s="58"/>
      <c r="K958" s="58"/>
      <c r="L958" s="58"/>
      <c r="M958" s="57"/>
      <c r="Q958" s="1"/>
    </row>
    <row r="959" spans="1:47" ht="27.95" customHeight="1">
      <c r="A959" s="76"/>
      <c r="B959" s="76"/>
      <c r="C959" s="76"/>
      <c r="D959" s="76"/>
      <c r="E959" s="77"/>
      <c r="F959" s="77"/>
      <c r="G959" s="77"/>
      <c r="H959" s="77"/>
      <c r="I959" s="58"/>
      <c r="J959" s="58"/>
      <c r="K959" s="58"/>
      <c r="L959" s="58"/>
      <c r="M959" s="57"/>
      <c r="Q959" s="1"/>
    </row>
    <row r="960" spans="1:47" ht="27.95" customHeight="1">
      <c r="A960" s="76"/>
      <c r="B960" s="76"/>
      <c r="C960" s="76"/>
      <c r="D960" s="76"/>
      <c r="E960" s="77"/>
      <c r="F960" s="77"/>
      <c r="G960" s="77"/>
      <c r="H960" s="77"/>
      <c r="I960" s="58"/>
      <c r="J960" s="58"/>
      <c r="K960" s="58"/>
      <c r="L960" s="58"/>
      <c r="M960" s="57"/>
      <c r="Q960" s="1"/>
    </row>
    <row r="961" spans="1:17" ht="27.95" customHeight="1">
      <c r="A961" s="57"/>
      <c r="B961" s="57"/>
      <c r="C961" s="57"/>
      <c r="D961" s="57"/>
      <c r="E961" s="58"/>
      <c r="F961" s="58"/>
      <c r="G961" s="58"/>
      <c r="H961" s="58"/>
      <c r="I961" s="58"/>
      <c r="J961" s="58"/>
      <c r="K961" s="58"/>
      <c r="L961" s="58"/>
      <c r="M961" s="57"/>
      <c r="Q961" s="1"/>
    </row>
    <row r="962" spans="1:17" ht="27.95" customHeight="1">
      <c r="A962" s="57"/>
      <c r="B962" s="57"/>
      <c r="C962" s="57"/>
      <c r="D962" s="57"/>
      <c r="E962" s="58"/>
      <c r="F962" s="58"/>
      <c r="G962" s="58"/>
      <c r="H962" s="58"/>
      <c r="I962" s="58"/>
      <c r="J962" s="58"/>
      <c r="K962" s="58"/>
      <c r="L962" s="58"/>
      <c r="M962" s="57"/>
      <c r="Q962" s="1"/>
    </row>
    <row r="963" spans="1:17" ht="27.95" customHeight="1">
      <c r="A963" s="57"/>
      <c r="B963" s="57"/>
      <c r="C963" s="57"/>
      <c r="D963" s="57"/>
      <c r="E963" s="58"/>
      <c r="F963" s="58"/>
      <c r="G963" s="58"/>
      <c r="H963" s="58"/>
      <c r="I963" s="58"/>
      <c r="J963" s="58"/>
      <c r="K963" s="58"/>
      <c r="L963" s="58"/>
      <c r="M963" s="57"/>
      <c r="Q963" s="1"/>
    </row>
    <row r="964" spans="1:17" ht="27.95" customHeight="1">
      <c r="A964" s="57"/>
      <c r="B964" s="57"/>
      <c r="C964" s="57"/>
      <c r="D964" s="57"/>
      <c r="E964" s="58"/>
      <c r="F964" s="58"/>
      <c r="G964" s="58"/>
      <c r="H964" s="58"/>
      <c r="I964" s="58"/>
      <c r="J964" s="58"/>
      <c r="K964" s="58"/>
      <c r="L964" s="58"/>
      <c r="M964" s="57"/>
      <c r="Q964" s="1" t="s">
        <v>1431</v>
      </c>
    </row>
    <row r="965" spans="1:17" ht="27.95" customHeight="1">
      <c r="A965" s="57"/>
      <c r="B965" s="57"/>
      <c r="C965" s="57"/>
      <c r="D965" s="57"/>
      <c r="E965" s="58"/>
      <c r="F965" s="58"/>
      <c r="G965" s="58"/>
      <c r="H965" s="58"/>
      <c r="I965" s="58"/>
      <c r="J965" s="58"/>
      <c r="K965" s="58"/>
      <c r="L965" s="58"/>
      <c r="M965" s="57"/>
      <c r="Q965" s="1" t="s">
        <v>1431</v>
      </c>
    </row>
    <row r="966" spans="1:17" ht="27.95" customHeight="1">
      <c r="A966" s="57"/>
      <c r="B966" s="57"/>
      <c r="C966" s="57"/>
      <c r="D966" s="57"/>
      <c r="E966" s="58"/>
      <c r="F966" s="58"/>
      <c r="G966" s="58"/>
      <c r="H966" s="58"/>
      <c r="I966" s="58"/>
      <c r="J966" s="58"/>
      <c r="K966" s="58"/>
      <c r="L966" s="58"/>
      <c r="M966" s="57"/>
      <c r="Q966" s="1" t="s">
        <v>1431</v>
      </c>
    </row>
    <row r="967" spans="1:17" ht="27.95" customHeight="1">
      <c r="A967" s="57"/>
      <c r="B967" s="57"/>
      <c r="C967" s="57"/>
      <c r="D967" s="57"/>
      <c r="E967" s="58"/>
      <c r="F967" s="58"/>
      <c r="G967" s="58"/>
      <c r="H967" s="58"/>
      <c r="I967" s="58"/>
      <c r="J967" s="58"/>
      <c r="K967" s="58"/>
      <c r="L967" s="58"/>
      <c r="M967" s="57"/>
      <c r="Q967" s="1" t="s">
        <v>1431</v>
      </c>
    </row>
    <row r="968" spans="1:17" ht="27.95" customHeight="1">
      <c r="A968" s="57"/>
      <c r="B968" s="57"/>
      <c r="C968" s="57"/>
      <c r="D968" s="57"/>
      <c r="E968" s="58"/>
      <c r="F968" s="58"/>
      <c r="G968" s="58"/>
      <c r="H968" s="58"/>
      <c r="I968" s="58"/>
      <c r="J968" s="58"/>
      <c r="K968" s="58"/>
      <c r="L968" s="58"/>
      <c r="M968" s="57"/>
      <c r="Q968" s="1" t="s">
        <v>1431</v>
      </c>
    </row>
    <row r="969" spans="1:17" ht="27.95" customHeight="1">
      <c r="A969" s="57"/>
      <c r="B969" s="57"/>
      <c r="C969" s="57"/>
      <c r="D969" s="57"/>
      <c r="E969" s="58"/>
      <c r="F969" s="58"/>
      <c r="G969" s="58"/>
      <c r="H969" s="58"/>
      <c r="I969" s="58"/>
      <c r="J969" s="58"/>
      <c r="K969" s="58"/>
      <c r="L969" s="58"/>
      <c r="M969" s="57"/>
      <c r="Q969" s="1" t="s">
        <v>1431</v>
      </c>
    </row>
    <row r="970" spans="1:17" ht="27.95" customHeight="1">
      <c r="A970" s="57"/>
      <c r="B970" s="57"/>
      <c r="C970" s="57"/>
      <c r="D970" s="57"/>
      <c r="E970" s="58"/>
      <c r="F970" s="58"/>
      <c r="G970" s="58"/>
      <c r="H970" s="58"/>
      <c r="I970" s="58"/>
      <c r="J970" s="58"/>
      <c r="K970" s="58"/>
      <c r="L970" s="58"/>
      <c r="M970" s="57"/>
      <c r="Q970" s="1" t="s">
        <v>1431</v>
      </c>
    </row>
    <row r="971" spans="1:17" ht="27.95" customHeight="1">
      <c r="A971" s="57"/>
      <c r="B971" s="57"/>
      <c r="C971" s="57"/>
      <c r="D971" s="57"/>
      <c r="E971" s="58"/>
      <c r="F971" s="58"/>
      <c r="G971" s="58"/>
      <c r="H971" s="58"/>
      <c r="I971" s="58"/>
      <c r="J971" s="58"/>
      <c r="K971" s="58"/>
      <c r="L971" s="58"/>
      <c r="M971" s="57"/>
      <c r="Q971" s="1" t="s">
        <v>1431</v>
      </c>
    </row>
    <row r="972" spans="1:17" ht="27.95" customHeight="1">
      <c r="A972" s="57"/>
      <c r="B972" s="57"/>
      <c r="C972" s="57"/>
      <c r="D972" s="57"/>
      <c r="E972" s="58"/>
      <c r="F972" s="58"/>
      <c r="G972" s="58"/>
      <c r="H972" s="58"/>
      <c r="I972" s="58"/>
      <c r="J972" s="58"/>
      <c r="K972" s="58"/>
      <c r="L972" s="58"/>
      <c r="M972" s="57"/>
      <c r="Q972" s="1" t="s">
        <v>1431</v>
      </c>
    </row>
    <row r="973" spans="1:17" ht="27.95" customHeight="1">
      <c r="A973" s="57"/>
      <c r="B973" s="57"/>
      <c r="C973" s="57"/>
      <c r="D973" s="57"/>
      <c r="E973" s="58"/>
      <c r="F973" s="58"/>
      <c r="G973" s="58"/>
      <c r="H973" s="58"/>
      <c r="I973" s="58"/>
      <c r="J973" s="58"/>
      <c r="K973" s="58"/>
      <c r="L973" s="58"/>
      <c r="M973" s="57"/>
      <c r="Q973" s="1" t="s">
        <v>1431</v>
      </c>
    </row>
    <row r="974" spans="1:17" ht="27.95" customHeight="1">
      <c r="A974" s="57"/>
      <c r="B974" s="57"/>
      <c r="C974" s="57"/>
      <c r="D974" s="57"/>
      <c r="E974" s="58"/>
      <c r="F974" s="58"/>
      <c r="G974" s="58"/>
      <c r="H974" s="58"/>
      <c r="I974" s="58"/>
      <c r="J974" s="58"/>
      <c r="K974" s="58"/>
      <c r="L974" s="58"/>
      <c r="M974" s="57"/>
      <c r="Q974" s="1" t="s">
        <v>1431</v>
      </c>
    </row>
    <row r="975" spans="1:17" ht="27.95" customHeight="1">
      <c r="A975" s="57"/>
      <c r="B975" s="57"/>
      <c r="C975" s="57"/>
      <c r="D975" s="57"/>
      <c r="E975" s="58"/>
      <c r="F975" s="58"/>
      <c r="G975" s="58"/>
      <c r="H975" s="58"/>
      <c r="I975" s="58"/>
      <c r="J975" s="58"/>
      <c r="K975" s="58"/>
      <c r="L975" s="58"/>
      <c r="M975" s="57"/>
      <c r="Q975" s="1"/>
    </row>
    <row r="976" spans="1:17" ht="27.95" customHeight="1">
      <c r="A976" s="57"/>
      <c r="B976" s="57"/>
      <c r="C976" s="57"/>
      <c r="D976" s="57"/>
      <c r="E976" s="58"/>
      <c r="F976" s="58"/>
      <c r="G976" s="58"/>
      <c r="H976" s="58"/>
      <c r="I976" s="58"/>
      <c r="J976" s="58"/>
      <c r="K976" s="58"/>
      <c r="L976" s="58"/>
      <c r="M976" s="57"/>
      <c r="Q976" s="1"/>
    </row>
    <row r="977" spans="1:48" ht="27.95" customHeight="1">
      <c r="A977" s="57"/>
      <c r="B977" s="57"/>
      <c r="C977" s="57"/>
      <c r="D977" s="57"/>
      <c r="E977" s="58"/>
      <c r="F977" s="58"/>
      <c r="G977" s="58"/>
      <c r="H977" s="58"/>
      <c r="I977" s="58"/>
      <c r="J977" s="58"/>
      <c r="K977" s="58"/>
      <c r="L977" s="58"/>
      <c r="M977" s="57"/>
      <c r="Q977" s="1"/>
    </row>
    <row r="978" spans="1:48" ht="27.95" customHeight="1">
      <c r="A978" s="57"/>
      <c r="B978" s="57"/>
      <c r="C978" s="57"/>
      <c r="D978" s="57"/>
      <c r="E978" s="58"/>
      <c r="F978" s="58"/>
      <c r="G978" s="58"/>
      <c r="H978" s="58"/>
      <c r="I978" s="58"/>
      <c r="J978" s="58"/>
      <c r="K978" s="58"/>
      <c r="L978" s="58"/>
      <c r="M978" s="57"/>
      <c r="Q978" s="1"/>
    </row>
    <row r="979" spans="1:48" ht="27.95" customHeight="1">
      <c r="A979" s="57"/>
      <c r="B979" s="57"/>
      <c r="C979" s="57"/>
      <c r="D979" s="57"/>
      <c r="E979" s="58"/>
      <c r="F979" s="58"/>
      <c r="G979" s="58"/>
      <c r="H979" s="58"/>
      <c r="I979" s="58"/>
      <c r="J979" s="58"/>
      <c r="K979" s="58"/>
      <c r="L979" s="58"/>
      <c r="M979" s="57"/>
      <c r="Q979" s="1"/>
    </row>
    <row r="980" spans="1:48" ht="27.95" customHeight="1">
      <c r="A980" s="57"/>
      <c r="B980" s="57"/>
      <c r="C980" s="57"/>
      <c r="D980" s="57"/>
      <c r="E980" s="58"/>
      <c r="F980" s="58"/>
      <c r="G980" s="58"/>
      <c r="H980" s="58"/>
      <c r="I980" s="58"/>
      <c r="J980" s="58"/>
      <c r="K980" s="58"/>
      <c r="L980" s="58"/>
      <c r="M980" s="57"/>
      <c r="Q980" s="1"/>
    </row>
    <row r="981" spans="1:48" ht="27.95" customHeight="1">
      <c r="A981" s="52" t="s">
        <v>449</v>
      </c>
      <c r="B981" s="53"/>
      <c r="C981" s="53"/>
      <c r="D981" s="53"/>
      <c r="E981" s="54"/>
      <c r="F981" s="54"/>
      <c r="G981" s="54"/>
      <c r="H981" s="54"/>
      <c r="I981" s="54"/>
      <c r="J981" s="54"/>
      <c r="K981" s="54"/>
      <c r="L981" s="54"/>
      <c r="M981" s="54"/>
    </row>
    <row r="982" spans="1:48" ht="27.95" hidden="1" customHeight="1">
      <c r="A982" s="66" t="s">
        <v>1442</v>
      </c>
      <c r="B982" s="67" t="s">
        <v>117</v>
      </c>
      <c r="C982" s="68"/>
      <c r="D982" s="68"/>
      <c r="E982" s="69"/>
      <c r="F982" s="69"/>
      <c r="G982" s="69"/>
      <c r="H982" s="69"/>
      <c r="I982" s="69"/>
      <c r="J982" s="69"/>
      <c r="K982" s="69"/>
      <c r="L982" s="69"/>
      <c r="M982" s="68"/>
      <c r="N982" s="70"/>
      <c r="O982" s="70"/>
      <c r="P982" s="70"/>
      <c r="Q982" s="71"/>
      <c r="R982" s="70"/>
      <c r="S982" s="70"/>
      <c r="T982" s="70"/>
      <c r="U982" s="70"/>
      <c r="V982" s="70"/>
      <c r="W982" s="70"/>
      <c r="X982" s="70"/>
      <c r="Y982" s="70"/>
      <c r="Z982" s="70"/>
      <c r="AA982" s="70"/>
      <c r="AB982" s="70"/>
      <c r="AC982" s="70"/>
      <c r="AD982" s="70"/>
      <c r="AE982" s="70"/>
      <c r="AF982" s="70"/>
      <c r="AG982" s="70"/>
      <c r="AH982" s="70"/>
      <c r="AI982" s="70"/>
      <c r="AJ982" s="70"/>
      <c r="AK982" s="70"/>
      <c r="AL982" s="70"/>
      <c r="AM982" s="70"/>
      <c r="AN982" s="70"/>
      <c r="AO982" s="70"/>
      <c r="AP982" s="70"/>
      <c r="AQ982" s="70"/>
      <c r="AR982" s="70"/>
      <c r="AS982" s="70"/>
      <c r="AT982" s="70"/>
      <c r="AU982" s="70"/>
      <c r="AV982" s="70"/>
    </row>
    <row r="983" spans="1:48" ht="27.95" hidden="1" customHeight="1">
      <c r="A983" s="55" t="s">
        <v>1393</v>
      </c>
      <c r="B983" s="56" t="s">
        <v>117</v>
      </c>
      <c r="C983" s="56" t="s">
        <v>117</v>
      </c>
      <c r="D983" s="57"/>
      <c r="E983" s="58"/>
      <c r="F983" s="58"/>
      <c r="G983" s="58"/>
      <c r="H983" s="58"/>
      <c r="I983" s="58"/>
      <c r="J983" s="58"/>
      <c r="K983" s="58"/>
      <c r="L983" s="58"/>
      <c r="M983" s="56"/>
      <c r="N983" s="1"/>
      <c r="O983" s="1"/>
      <c r="P983" s="1"/>
      <c r="Q983" s="1"/>
      <c r="R983" s="1"/>
      <c r="S983" s="1"/>
      <c r="T983" s="1"/>
      <c r="AR983" s="1"/>
      <c r="AS983" s="1"/>
      <c r="AU983" s="1"/>
    </row>
    <row r="984" spans="1:48" ht="27.95" hidden="1" customHeight="1">
      <c r="A984" s="55" t="s">
        <v>1394</v>
      </c>
      <c r="B984" s="56" t="s">
        <v>1395</v>
      </c>
      <c r="C984" s="56" t="s">
        <v>16</v>
      </c>
      <c r="D984" s="57"/>
      <c r="E984" s="58"/>
      <c r="F984" s="58"/>
      <c r="G984" s="58"/>
      <c r="H984" s="58"/>
      <c r="I984" s="58"/>
      <c r="J984" s="58"/>
      <c r="K984" s="58"/>
      <c r="L984" s="58"/>
      <c r="M984" s="56"/>
      <c r="N984" s="1"/>
      <c r="O984" s="1"/>
      <c r="P984" s="1"/>
      <c r="Q984" s="1"/>
      <c r="R984" s="1"/>
      <c r="S984" s="1"/>
      <c r="T984" s="1"/>
      <c r="AR984" s="1"/>
      <c r="AS984" s="1"/>
      <c r="AU984" s="1"/>
    </row>
    <row r="985" spans="1:48" ht="27.95" hidden="1" customHeight="1">
      <c r="A985" s="55" t="s">
        <v>1396</v>
      </c>
      <c r="B985" s="56" t="s">
        <v>1397</v>
      </c>
      <c r="C985" s="56" t="s">
        <v>93</v>
      </c>
      <c r="D985" s="57"/>
      <c r="E985" s="58"/>
      <c r="F985" s="58"/>
      <c r="G985" s="58"/>
      <c r="H985" s="58"/>
      <c r="I985" s="58"/>
      <c r="J985" s="58"/>
      <c r="K985" s="58"/>
      <c r="L985" s="58"/>
      <c r="M985" s="56"/>
      <c r="N985" s="1"/>
      <c r="O985" s="1"/>
      <c r="P985" s="1"/>
      <c r="Q985" s="1"/>
      <c r="R985" s="1"/>
      <c r="S985" s="1"/>
      <c r="T985" s="1"/>
      <c r="AR985" s="1"/>
      <c r="AS985" s="1"/>
      <c r="AU985" s="1"/>
    </row>
    <row r="986" spans="1:48" ht="27.95" hidden="1" customHeight="1">
      <c r="A986" s="55" t="s">
        <v>1398</v>
      </c>
      <c r="B986" s="56" t="s">
        <v>1399</v>
      </c>
      <c r="C986" s="56" t="s">
        <v>93</v>
      </c>
      <c r="D986" s="57"/>
      <c r="E986" s="58"/>
      <c r="F986" s="58"/>
      <c r="G986" s="58"/>
      <c r="H986" s="58"/>
      <c r="I986" s="58"/>
      <c r="J986" s="58"/>
      <c r="K986" s="58"/>
      <c r="L986" s="58"/>
      <c r="M986" s="56"/>
      <c r="N986" s="1"/>
      <c r="O986" s="1"/>
      <c r="P986" s="1"/>
      <c r="Q986" s="1"/>
      <c r="R986" s="1"/>
      <c r="S986" s="1"/>
      <c r="T986" s="1"/>
      <c r="AR986" s="1"/>
      <c r="AS986" s="1"/>
      <c r="AU986" s="1"/>
    </row>
    <row r="987" spans="1:48" ht="27.95" hidden="1" customHeight="1">
      <c r="A987" s="55" t="s">
        <v>1400</v>
      </c>
      <c r="B987" s="56" t="s">
        <v>1401</v>
      </c>
      <c r="C987" s="56" t="s">
        <v>16</v>
      </c>
      <c r="D987" s="57"/>
      <c r="E987" s="58"/>
      <c r="F987" s="58"/>
      <c r="G987" s="58"/>
      <c r="H987" s="58"/>
      <c r="I987" s="58"/>
      <c r="J987" s="58"/>
      <c r="K987" s="58"/>
      <c r="L987" s="58"/>
      <c r="M987" s="56"/>
      <c r="N987" s="1"/>
      <c r="O987" s="1"/>
      <c r="P987" s="1"/>
      <c r="Q987" s="1"/>
      <c r="R987" s="1"/>
      <c r="S987" s="1"/>
      <c r="T987" s="1"/>
      <c r="AR987" s="1"/>
      <c r="AS987" s="1"/>
      <c r="AU987" s="1"/>
    </row>
    <row r="988" spans="1:48" ht="27.95" hidden="1" customHeight="1">
      <c r="A988" s="55" t="s">
        <v>1402</v>
      </c>
      <c r="B988" s="56" t="s">
        <v>1397</v>
      </c>
      <c r="C988" s="56" t="s">
        <v>93</v>
      </c>
      <c r="D988" s="57"/>
      <c r="E988" s="58"/>
      <c r="F988" s="58"/>
      <c r="G988" s="58"/>
      <c r="H988" s="58"/>
      <c r="I988" s="58"/>
      <c r="J988" s="58"/>
      <c r="K988" s="58"/>
      <c r="L988" s="58"/>
      <c r="M988" s="56"/>
      <c r="N988" s="1"/>
      <c r="O988" s="1"/>
      <c r="P988" s="1"/>
      <c r="Q988" s="1"/>
      <c r="R988" s="1"/>
      <c r="S988" s="1"/>
      <c r="T988" s="1"/>
      <c r="AR988" s="1"/>
      <c r="AS988" s="1"/>
      <c r="AU988" s="1"/>
    </row>
    <row r="989" spans="1:48" ht="27.95" hidden="1" customHeight="1">
      <c r="A989" s="55" t="s">
        <v>1403</v>
      </c>
      <c r="B989" s="56" t="s">
        <v>1404</v>
      </c>
      <c r="C989" s="56" t="s">
        <v>16</v>
      </c>
      <c r="D989" s="57"/>
      <c r="E989" s="58"/>
      <c r="F989" s="58"/>
      <c r="G989" s="58"/>
      <c r="H989" s="58"/>
      <c r="I989" s="58"/>
      <c r="J989" s="58"/>
      <c r="K989" s="58"/>
      <c r="L989" s="58"/>
      <c r="M989" s="56"/>
      <c r="N989" s="1"/>
      <c r="O989" s="1"/>
      <c r="P989" s="1"/>
      <c r="Q989" s="1"/>
      <c r="R989" s="1"/>
      <c r="S989" s="1"/>
      <c r="T989" s="1"/>
      <c r="AR989" s="1"/>
      <c r="AS989" s="1"/>
      <c r="AU989" s="1"/>
    </row>
    <row r="990" spans="1:48" ht="27.95" hidden="1" customHeight="1">
      <c r="A990" s="55" t="s">
        <v>1405</v>
      </c>
      <c r="B990" s="56" t="s">
        <v>1397</v>
      </c>
      <c r="C990" s="56" t="s">
        <v>93</v>
      </c>
      <c r="D990" s="57"/>
      <c r="E990" s="58"/>
      <c r="F990" s="58"/>
      <c r="G990" s="58"/>
      <c r="H990" s="58"/>
      <c r="I990" s="58"/>
      <c r="J990" s="58"/>
      <c r="K990" s="58"/>
      <c r="L990" s="58"/>
      <c r="M990" s="56"/>
      <c r="N990" s="1"/>
      <c r="O990" s="1"/>
      <c r="P990" s="1"/>
      <c r="Q990" s="1"/>
      <c r="R990" s="1"/>
      <c r="S990" s="1"/>
      <c r="T990" s="1"/>
      <c r="AR990" s="1"/>
      <c r="AS990" s="1"/>
      <c r="AU990" s="1"/>
    </row>
    <row r="991" spans="1:48" ht="27.95" hidden="1" customHeight="1">
      <c r="A991" s="55" t="s">
        <v>1432</v>
      </c>
      <c r="B991" s="56" t="s">
        <v>1433</v>
      </c>
      <c r="C991" s="56" t="s">
        <v>16</v>
      </c>
      <c r="D991" s="57"/>
      <c r="E991" s="58"/>
      <c r="F991" s="58"/>
      <c r="G991" s="58"/>
      <c r="H991" s="58"/>
      <c r="I991" s="58"/>
      <c r="J991" s="58"/>
      <c r="K991" s="58"/>
      <c r="L991" s="58"/>
      <c r="M991" s="56"/>
      <c r="N991" s="1"/>
      <c r="O991" s="1"/>
      <c r="P991" s="1"/>
      <c r="Q991" s="1"/>
      <c r="R991" s="1"/>
      <c r="S991" s="1"/>
      <c r="T991" s="1"/>
      <c r="AR991" s="1"/>
      <c r="AS991" s="1"/>
      <c r="AU991" s="1"/>
    </row>
    <row r="992" spans="1:48" ht="27.95" hidden="1" customHeight="1">
      <c r="A992" s="55" t="s">
        <v>1434</v>
      </c>
      <c r="B992" s="56" t="s">
        <v>1397</v>
      </c>
      <c r="C992" s="56" t="s">
        <v>93</v>
      </c>
      <c r="D992" s="57"/>
      <c r="E992" s="58"/>
      <c r="F992" s="58"/>
      <c r="G992" s="58"/>
      <c r="H992" s="58"/>
      <c r="I992" s="58"/>
      <c r="J992" s="58"/>
      <c r="K992" s="58"/>
      <c r="L992" s="58"/>
      <c r="M992" s="56"/>
      <c r="N992" s="1"/>
      <c r="O992" s="1"/>
      <c r="P992" s="1"/>
      <c r="Q992" s="1"/>
      <c r="R992" s="1"/>
      <c r="S992" s="1"/>
      <c r="T992" s="1"/>
      <c r="AR992" s="1"/>
      <c r="AS992" s="1"/>
      <c r="AU992" s="1"/>
    </row>
    <row r="993" spans="1:47" ht="27.95" hidden="1" customHeight="1">
      <c r="A993" s="55" t="s">
        <v>1406</v>
      </c>
      <c r="B993" s="56" t="s">
        <v>117</v>
      </c>
      <c r="C993" s="56" t="s">
        <v>16</v>
      </c>
      <c r="D993" s="57"/>
      <c r="E993" s="58"/>
      <c r="F993" s="58"/>
      <c r="G993" s="58"/>
      <c r="H993" s="58"/>
      <c r="I993" s="58"/>
      <c r="J993" s="58"/>
      <c r="K993" s="58"/>
      <c r="L993" s="58"/>
      <c r="M993" s="56"/>
      <c r="N993" s="1"/>
      <c r="O993" s="1"/>
      <c r="P993" s="1"/>
      <c r="Q993" s="1"/>
      <c r="R993" s="1"/>
      <c r="S993" s="1"/>
      <c r="T993" s="1"/>
      <c r="AR993" s="1"/>
      <c r="AS993" s="1"/>
      <c r="AU993" s="1"/>
    </row>
    <row r="994" spans="1:47" ht="27.95" hidden="1" customHeight="1">
      <c r="A994" s="55" t="s">
        <v>1407</v>
      </c>
      <c r="B994" s="56" t="s">
        <v>1408</v>
      </c>
      <c r="C994" s="56" t="s">
        <v>16</v>
      </c>
      <c r="D994" s="57"/>
      <c r="E994" s="58"/>
      <c r="F994" s="58"/>
      <c r="G994" s="58"/>
      <c r="H994" s="58"/>
      <c r="I994" s="58"/>
      <c r="J994" s="58"/>
      <c r="K994" s="58"/>
      <c r="L994" s="58"/>
      <c r="M994" s="56"/>
      <c r="N994" s="1"/>
      <c r="O994" s="1"/>
      <c r="P994" s="1"/>
      <c r="Q994" s="1"/>
      <c r="R994" s="1"/>
      <c r="S994" s="1"/>
      <c r="T994" s="1"/>
      <c r="AR994" s="1"/>
      <c r="AS994" s="1"/>
      <c r="AU994" s="1"/>
    </row>
    <row r="995" spans="1:47" ht="27.95" hidden="1" customHeight="1">
      <c r="A995" s="55" t="s">
        <v>1409</v>
      </c>
      <c r="B995" s="56" t="s">
        <v>1410</v>
      </c>
      <c r="C995" s="56" t="s">
        <v>16</v>
      </c>
      <c r="D995" s="57"/>
      <c r="E995" s="58"/>
      <c r="F995" s="58"/>
      <c r="G995" s="58"/>
      <c r="H995" s="58"/>
      <c r="I995" s="58"/>
      <c r="J995" s="58"/>
      <c r="K995" s="58"/>
      <c r="L995" s="58"/>
      <c r="M995" s="56"/>
      <c r="N995" s="1"/>
      <c r="O995" s="1"/>
      <c r="P995" s="1"/>
      <c r="Q995" s="1"/>
      <c r="R995" s="1"/>
      <c r="S995" s="1"/>
      <c r="T995" s="1"/>
      <c r="AR995" s="1"/>
      <c r="AS995" s="1"/>
      <c r="AU995" s="1"/>
    </row>
    <row r="996" spans="1:47" ht="27.95" hidden="1" customHeight="1">
      <c r="A996" s="55" t="s">
        <v>1411</v>
      </c>
      <c r="B996" s="56" t="s">
        <v>1435</v>
      </c>
      <c r="C996" s="56" t="s">
        <v>16</v>
      </c>
      <c r="D996" s="57"/>
      <c r="E996" s="58"/>
      <c r="F996" s="58"/>
      <c r="G996" s="58"/>
      <c r="H996" s="58"/>
      <c r="I996" s="58"/>
      <c r="J996" s="58"/>
      <c r="K996" s="58"/>
      <c r="L996" s="58"/>
      <c r="M996" s="56"/>
      <c r="N996" s="1"/>
      <c r="O996" s="1"/>
      <c r="P996" s="1"/>
      <c r="Q996" s="1"/>
      <c r="R996" s="1"/>
      <c r="S996" s="1"/>
      <c r="T996" s="1"/>
      <c r="AR996" s="1"/>
      <c r="AS996" s="1"/>
      <c r="AU996" s="1"/>
    </row>
    <row r="997" spans="1:47" ht="27.95" hidden="1" customHeight="1">
      <c r="A997" s="55" t="s">
        <v>1436</v>
      </c>
      <c r="B997" s="56" t="s">
        <v>1437</v>
      </c>
      <c r="C997" s="56" t="s">
        <v>16</v>
      </c>
      <c r="D997" s="57"/>
      <c r="E997" s="58"/>
      <c r="F997" s="58"/>
      <c r="G997" s="58"/>
      <c r="H997" s="58"/>
      <c r="I997" s="58"/>
      <c r="J997" s="58"/>
      <c r="K997" s="58"/>
      <c r="L997" s="58"/>
      <c r="M997" s="56"/>
      <c r="N997" s="1"/>
      <c r="O997" s="1"/>
      <c r="P997" s="1"/>
      <c r="Q997" s="1"/>
      <c r="R997" s="1"/>
      <c r="S997" s="1"/>
      <c r="T997" s="1"/>
      <c r="AR997" s="1"/>
      <c r="AS997" s="1"/>
      <c r="AU997" s="1"/>
    </row>
    <row r="998" spans="1:47" ht="27.95" hidden="1" customHeight="1">
      <c r="A998" s="55" t="s">
        <v>1413</v>
      </c>
      <c r="B998" s="56" t="s">
        <v>1438</v>
      </c>
      <c r="C998" s="56" t="s">
        <v>16</v>
      </c>
      <c r="D998" s="57"/>
      <c r="E998" s="58"/>
      <c r="F998" s="58"/>
      <c r="G998" s="58"/>
      <c r="H998" s="58"/>
      <c r="I998" s="58"/>
      <c r="J998" s="58"/>
      <c r="K998" s="58"/>
      <c r="L998" s="58"/>
      <c r="M998" s="56"/>
      <c r="N998" s="1"/>
      <c r="O998" s="1"/>
      <c r="P998" s="1"/>
      <c r="Q998" s="1"/>
      <c r="R998" s="1"/>
      <c r="S998" s="1"/>
      <c r="T998" s="1"/>
      <c r="AR998" s="1"/>
      <c r="AS998" s="1"/>
      <c r="AU998" s="1"/>
    </row>
    <row r="999" spans="1:47" ht="27.95" hidden="1" customHeight="1">
      <c r="A999" s="55" t="s">
        <v>1415</v>
      </c>
      <c r="B999" s="56" t="s">
        <v>1416</v>
      </c>
      <c r="C999" s="56" t="s">
        <v>16</v>
      </c>
      <c r="D999" s="57"/>
      <c r="E999" s="58"/>
      <c r="F999" s="58"/>
      <c r="G999" s="58"/>
      <c r="H999" s="58"/>
      <c r="I999" s="58"/>
      <c r="J999" s="58"/>
      <c r="K999" s="58"/>
      <c r="L999" s="58"/>
      <c r="M999" s="56"/>
      <c r="N999" s="1"/>
      <c r="O999" s="1"/>
      <c r="P999" s="1"/>
      <c r="Q999" s="1"/>
      <c r="R999" s="1"/>
      <c r="S999" s="1"/>
      <c r="T999" s="1"/>
      <c r="AR999" s="1"/>
      <c r="AS999" s="1"/>
      <c r="AU999" s="1"/>
    </row>
    <row r="1000" spans="1:47" ht="27.95" hidden="1" customHeight="1">
      <c r="A1000" s="55" t="s">
        <v>1417</v>
      </c>
      <c r="B1000" s="56" t="s">
        <v>1418</v>
      </c>
      <c r="C1000" s="56" t="s">
        <v>93</v>
      </c>
      <c r="D1000" s="57"/>
      <c r="E1000" s="58"/>
      <c r="F1000" s="58"/>
      <c r="G1000" s="58"/>
      <c r="H1000" s="58"/>
      <c r="I1000" s="58"/>
      <c r="J1000" s="58"/>
      <c r="K1000" s="58"/>
      <c r="L1000" s="58"/>
      <c r="M1000" s="56"/>
      <c r="N1000" s="1"/>
      <c r="O1000" s="1"/>
      <c r="P1000" s="1"/>
      <c r="Q1000" s="1"/>
      <c r="R1000" s="1"/>
      <c r="S1000" s="1"/>
      <c r="T1000" s="1"/>
      <c r="AR1000" s="1"/>
      <c r="AS1000" s="1"/>
      <c r="AU1000" s="1"/>
    </row>
    <row r="1001" spans="1:47" ht="27.95" hidden="1" customHeight="1">
      <c r="A1001" s="55" t="s">
        <v>1419</v>
      </c>
      <c r="B1001" s="56" t="s">
        <v>117</v>
      </c>
      <c r="C1001" s="56" t="s">
        <v>16</v>
      </c>
      <c r="D1001" s="57"/>
      <c r="E1001" s="58"/>
      <c r="F1001" s="58"/>
      <c r="G1001" s="58"/>
      <c r="H1001" s="58"/>
      <c r="I1001" s="58"/>
      <c r="J1001" s="58"/>
      <c r="K1001" s="58"/>
      <c r="L1001" s="58"/>
      <c r="M1001" s="56"/>
      <c r="N1001" s="1"/>
      <c r="O1001" s="1"/>
      <c r="P1001" s="1"/>
      <c r="Q1001" s="1"/>
      <c r="R1001" s="1"/>
      <c r="S1001" s="1"/>
      <c r="T1001" s="1"/>
      <c r="AR1001" s="1"/>
      <c r="AS1001" s="1"/>
      <c r="AU1001" s="1"/>
    </row>
    <row r="1002" spans="1:47" ht="27.95" hidden="1" customHeight="1">
      <c r="A1002" s="55" t="s">
        <v>1420</v>
      </c>
      <c r="B1002" s="56" t="s">
        <v>117</v>
      </c>
      <c r="C1002" s="56" t="s">
        <v>16</v>
      </c>
      <c r="D1002" s="57"/>
      <c r="E1002" s="58"/>
      <c r="F1002" s="58"/>
      <c r="G1002" s="58"/>
      <c r="H1002" s="58"/>
      <c r="I1002" s="58"/>
      <c r="J1002" s="58"/>
      <c r="K1002" s="58"/>
      <c r="L1002" s="58"/>
      <c r="M1002" s="56"/>
      <c r="N1002" s="1"/>
      <c r="O1002" s="1"/>
      <c r="P1002" s="1"/>
      <c r="Q1002" s="1"/>
      <c r="R1002" s="1"/>
      <c r="S1002" s="1"/>
      <c r="T1002" s="1"/>
      <c r="AR1002" s="1"/>
      <c r="AS1002" s="1"/>
      <c r="AU1002" s="1"/>
    </row>
    <row r="1003" spans="1:47" ht="27.95" hidden="1" customHeight="1">
      <c r="A1003" s="55" t="s">
        <v>1421</v>
      </c>
      <c r="B1003" s="56" t="s">
        <v>117</v>
      </c>
      <c r="C1003" s="56" t="s">
        <v>117</v>
      </c>
      <c r="D1003" s="57"/>
      <c r="E1003" s="58"/>
      <c r="F1003" s="58"/>
      <c r="G1003" s="58"/>
      <c r="H1003" s="58"/>
      <c r="I1003" s="58"/>
      <c r="J1003" s="58"/>
      <c r="K1003" s="58"/>
      <c r="L1003" s="58"/>
      <c r="M1003" s="56"/>
      <c r="N1003" s="1"/>
      <c r="O1003" s="1"/>
      <c r="P1003" s="1"/>
      <c r="Q1003" s="1"/>
      <c r="R1003" s="1"/>
      <c r="S1003" s="1"/>
      <c r="T1003" s="1"/>
      <c r="AR1003" s="1"/>
      <c r="AS1003" s="1"/>
      <c r="AU1003" s="1"/>
    </row>
    <row r="1004" spans="1:47" ht="27.95" hidden="1" customHeight="1">
      <c r="A1004" s="55" t="s">
        <v>1422</v>
      </c>
      <c r="B1004" s="56" t="s">
        <v>1439</v>
      </c>
      <c r="C1004" s="56" t="s">
        <v>16</v>
      </c>
      <c r="D1004" s="57"/>
      <c r="E1004" s="58"/>
      <c r="F1004" s="58"/>
      <c r="G1004" s="58"/>
      <c r="H1004" s="58"/>
      <c r="I1004" s="58"/>
      <c r="J1004" s="58"/>
      <c r="K1004" s="58"/>
      <c r="L1004" s="58"/>
      <c r="M1004" s="56"/>
      <c r="N1004" s="1"/>
      <c r="O1004" s="1"/>
      <c r="P1004" s="1"/>
      <c r="Q1004" s="1"/>
      <c r="R1004" s="1"/>
      <c r="S1004" s="1"/>
      <c r="T1004" s="1"/>
      <c r="AR1004" s="1"/>
      <c r="AS1004" s="1"/>
      <c r="AU1004" s="1"/>
    </row>
    <row r="1005" spans="1:47" ht="27.95" hidden="1" customHeight="1">
      <c r="A1005" s="55" t="s">
        <v>1424</v>
      </c>
      <c r="B1005" s="56" t="s">
        <v>1440</v>
      </c>
      <c r="C1005" s="56" t="s">
        <v>16</v>
      </c>
      <c r="D1005" s="57"/>
      <c r="E1005" s="58"/>
      <c r="F1005" s="58"/>
      <c r="G1005" s="58"/>
      <c r="H1005" s="58"/>
      <c r="I1005" s="58"/>
      <c r="J1005" s="58"/>
      <c r="K1005" s="58"/>
      <c r="L1005" s="58"/>
      <c r="M1005" s="56"/>
      <c r="N1005" s="1"/>
      <c r="O1005" s="1"/>
      <c r="P1005" s="1"/>
      <c r="Q1005" s="1"/>
      <c r="R1005" s="1"/>
      <c r="S1005" s="1"/>
      <c r="T1005" s="1"/>
      <c r="AR1005" s="1"/>
      <c r="AS1005" s="1"/>
      <c r="AU1005" s="1"/>
    </row>
    <row r="1006" spans="1:47" ht="27.95" hidden="1" customHeight="1">
      <c r="A1006" s="55" t="s">
        <v>1426</v>
      </c>
      <c r="B1006" s="56" t="s">
        <v>1441</v>
      </c>
      <c r="C1006" s="56" t="s">
        <v>16</v>
      </c>
      <c r="D1006" s="57"/>
      <c r="E1006" s="58"/>
      <c r="F1006" s="58"/>
      <c r="G1006" s="58"/>
      <c r="H1006" s="58"/>
      <c r="I1006" s="58"/>
      <c r="J1006" s="58"/>
      <c r="K1006" s="58"/>
      <c r="L1006" s="58"/>
      <c r="M1006" s="56"/>
      <c r="N1006" s="1"/>
      <c r="O1006" s="1"/>
      <c r="P1006" s="1"/>
      <c r="Q1006" s="1"/>
      <c r="R1006" s="1"/>
      <c r="S1006" s="1"/>
      <c r="T1006" s="1"/>
      <c r="AR1006" s="1"/>
      <c r="AS1006" s="1"/>
      <c r="AU1006" s="1"/>
    </row>
    <row r="1007" spans="1:47" ht="27.95" hidden="1" customHeight="1">
      <c r="A1007" s="55" t="s">
        <v>1429</v>
      </c>
      <c r="B1007" s="56" t="s">
        <v>117</v>
      </c>
      <c r="C1007" s="56" t="s">
        <v>16</v>
      </c>
      <c r="D1007" s="57"/>
      <c r="E1007" s="58"/>
      <c r="F1007" s="58"/>
      <c r="G1007" s="58"/>
      <c r="H1007" s="58"/>
      <c r="I1007" s="58"/>
      <c r="J1007" s="58"/>
      <c r="K1007" s="58"/>
      <c r="L1007" s="58"/>
      <c r="M1007" s="56"/>
      <c r="N1007" s="1"/>
      <c r="O1007" s="1"/>
      <c r="P1007" s="1"/>
      <c r="Q1007" s="1"/>
      <c r="R1007" s="1"/>
      <c r="S1007" s="1"/>
      <c r="T1007" s="1"/>
      <c r="AR1007" s="1"/>
      <c r="AS1007" s="1"/>
      <c r="AU1007" s="1"/>
    </row>
    <row r="1008" spans="1:47" ht="27.95" hidden="1" customHeight="1">
      <c r="A1008" s="57"/>
      <c r="B1008" s="57"/>
      <c r="C1008" s="57"/>
      <c r="D1008" s="57"/>
      <c r="E1008" s="58"/>
      <c r="F1008" s="58"/>
      <c r="G1008" s="58"/>
      <c r="H1008" s="58"/>
      <c r="I1008" s="58"/>
      <c r="J1008" s="58"/>
      <c r="K1008" s="58"/>
      <c r="L1008" s="58"/>
      <c r="M1008" s="57"/>
      <c r="Q1008" s="1"/>
    </row>
    <row r="1009" spans="1:17" ht="27.95" hidden="1" customHeight="1">
      <c r="A1009" s="57"/>
      <c r="B1009" s="57"/>
      <c r="C1009" s="57"/>
      <c r="D1009" s="57"/>
      <c r="E1009" s="58"/>
      <c r="F1009" s="58"/>
      <c r="G1009" s="58"/>
      <c r="H1009" s="58"/>
      <c r="I1009" s="58"/>
      <c r="J1009" s="58"/>
      <c r="K1009" s="58"/>
      <c r="L1009" s="58"/>
      <c r="M1009" s="57"/>
      <c r="Q1009" s="1"/>
    </row>
    <row r="1010" spans="1:17" ht="27.95" hidden="1" customHeight="1">
      <c r="A1010" s="57"/>
      <c r="B1010" s="57"/>
      <c r="C1010" s="57"/>
      <c r="D1010" s="57"/>
      <c r="E1010" s="58"/>
      <c r="F1010" s="58"/>
      <c r="G1010" s="58"/>
      <c r="H1010" s="58"/>
      <c r="I1010" s="58"/>
      <c r="J1010" s="58"/>
      <c r="K1010" s="58"/>
      <c r="L1010" s="58"/>
      <c r="M1010" s="57"/>
      <c r="Q1010" s="1"/>
    </row>
    <row r="1011" spans="1:17" ht="27.95" hidden="1" customHeight="1">
      <c r="A1011" s="57"/>
      <c r="B1011" s="57"/>
      <c r="C1011" s="57"/>
      <c r="D1011" s="57"/>
      <c r="E1011" s="58"/>
      <c r="F1011" s="58"/>
      <c r="G1011" s="58"/>
      <c r="H1011" s="58"/>
      <c r="I1011" s="58"/>
      <c r="J1011" s="58"/>
      <c r="K1011" s="58"/>
      <c r="L1011" s="58"/>
      <c r="M1011" s="57"/>
      <c r="Q1011" s="1"/>
    </row>
    <row r="1012" spans="1:17" ht="27.95" hidden="1" customHeight="1">
      <c r="A1012" s="57"/>
      <c r="B1012" s="57"/>
      <c r="C1012" s="57"/>
      <c r="D1012" s="57"/>
      <c r="E1012" s="58"/>
      <c r="F1012" s="58"/>
      <c r="G1012" s="58"/>
      <c r="H1012" s="58"/>
      <c r="I1012" s="58"/>
      <c r="J1012" s="58"/>
      <c r="K1012" s="58"/>
      <c r="L1012" s="58"/>
      <c r="M1012" s="57"/>
      <c r="Q1012" s="1"/>
    </row>
    <row r="1013" spans="1:17" ht="27.95" hidden="1" customHeight="1">
      <c r="A1013" s="57"/>
      <c r="B1013" s="57"/>
      <c r="C1013" s="57"/>
      <c r="D1013" s="57"/>
      <c r="E1013" s="58"/>
      <c r="F1013" s="58"/>
      <c r="G1013" s="58"/>
      <c r="H1013" s="58"/>
      <c r="I1013" s="58"/>
      <c r="J1013" s="58"/>
      <c r="K1013" s="58"/>
      <c r="L1013" s="58"/>
      <c r="M1013" s="57"/>
      <c r="Q1013" s="1"/>
    </row>
    <row r="1014" spans="1:17" ht="27.95" hidden="1" customHeight="1">
      <c r="A1014" s="57"/>
      <c r="B1014" s="57"/>
      <c r="C1014" s="57"/>
      <c r="D1014" s="57"/>
      <c r="E1014" s="58"/>
      <c r="F1014" s="58"/>
      <c r="G1014" s="58"/>
      <c r="H1014" s="58"/>
      <c r="I1014" s="58"/>
      <c r="J1014" s="58"/>
      <c r="K1014" s="58"/>
      <c r="L1014" s="58"/>
      <c r="M1014" s="57"/>
      <c r="Q1014" s="1"/>
    </row>
    <row r="1015" spans="1:17" ht="27.95" hidden="1" customHeight="1">
      <c r="A1015" s="57"/>
      <c r="B1015" s="57"/>
      <c r="C1015" s="57"/>
      <c r="D1015" s="57"/>
      <c r="E1015" s="58"/>
      <c r="F1015" s="58"/>
      <c r="G1015" s="58"/>
      <c r="H1015" s="58"/>
      <c r="I1015" s="58"/>
      <c r="J1015" s="58"/>
      <c r="K1015" s="58"/>
      <c r="L1015" s="58"/>
      <c r="M1015" s="57"/>
      <c r="Q1015" s="1"/>
    </row>
    <row r="1016" spans="1:17" ht="27.95" hidden="1" customHeight="1">
      <c r="A1016" s="57"/>
      <c r="B1016" s="57"/>
      <c r="C1016" s="57"/>
      <c r="D1016" s="57"/>
      <c r="E1016" s="58"/>
      <c r="F1016" s="58"/>
      <c r="G1016" s="58"/>
      <c r="H1016" s="58"/>
      <c r="I1016" s="58"/>
      <c r="J1016" s="58"/>
      <c r="K1016" s="58"/>
      <c r="L1016" s="58"/>
      <c r="M1016" s="57"/>
      <c r="Q1016" s="1"/>
    </row>
    <row r="1017" spans="1:17" ht="27.95" hidden="1" customHeight="1">
      <c r="A1017" s="57"/>
      <c r="B1017" s="57"/>
      <c r="C1017" s="57"/>
      <c r="D1017" s="57"/>
      <c r="E1017" s="58"/>
      <c r="F1017" s="58"/>
      <c r="G1017" s="58"/>
      <c r="H1017" s="58"/>
      <c r="I1017" s="58"/>
      <c r="J1017" s="58"/>
      <c r="K1017" s="58"/>
      <c r="L1017" s="58"/>
      <c r="M1017" s="57"/>
      <c r="Q1017" s="1"/>
    </row>
    <row r="1018" spans="1:17" ht="27.95" hidden="1" customHeight="1">
      <c r="A1018" s="57"/>
      <c r="B1018" s="57"/>
      <c r="C1018" s="57"/>
      <c r="D1018" s="57"/>
      <c r="E1018" s="58"/>
      <c r="F1018" s="58"/>
      <c r="G1018" s="58"/>
      <c r="H1018" s="58"/>
      <c r="I1018" s="58"/>
      <c r="J1018" s="58"/>
      <c r="K1018" s="58"/>
      <c r="L1018" s="58"/>
      <c r="M1018" s="57"/>
      <c r="Q1018" s="1"/>
    </row>
    <row r="1019" spans="1:17" ht="27.95" hidden="1" customHeight="1">
      <c r="A1019" s="57"/>
      <c r="B1019" s="57"/>
      <c r="C1019" s="57"/>
      <c r="D1019" s="57"/>
      <c r="E1019" s="58"/>
      <c r="F1019" s="58"/>
      <c r="G1019" s="58"/>
      <c r="H1019" s="58"/>
      <c r="I1019" s="58"/>
      <c r="J1019" s="58"/>
      <c r="K1019" s="58"/>
      <c r="L1019" s="58"/>
      <c r="M1019" s="57"/>
      <c r="Q1019" s="1"/>
    </row>
    <row r="1020" spans="1:17" ht="27.95" hidden="1" customHeight="1">
      <c r="A1020" s="57"/>
      <c r="B1020" s="57"/>
      <c r="C1020" s="57"/>
      <c r="D1020" s="57"/>
      <c r="E1020" s="58"/>
      <c r="F1020" s="58"/>
      <c r="G1020" s="58"/>
      <c r="H1020" s="58"/>
      <c r="I1020" s="58"/>
      <c r="J1020" s="58"/>
      <c r="K1020" s="58"/>
      <c r="L1020" s="58"/>
      <c r="M1020" s="57"/>
      <c r="Q1020" s="1"/>
    </row>
    <row r="1021" spans="1:17" ht="27.95" hidden="1" customHeight="1">
      <c r="A1021" s="57"/>
      <c r="B1021" s="57"/>
      <c r="C1021" s="57"/>
      <c r="D1021" s="57"/>
      <c r="E1021" s="58"/>
      <c r="F1021" s="58"/>
      <c r="G1021" s="58"/>
      <c r="H1021" s="58"/>
      <c r="I1021" s="58"/>
      <c r="J1021" s="58"/>
      <c r="K1021" s="58"/>
      <c r="L1021" s="58"/>
      <c r="M1021" s="57"/>
      <c r="Q1021" s="1"/>
    </row>
    <row r="1022" spans="1:17" ht="27.95" hidden="1" customHeight="1">
      <c r="A1022" s="57"/>
      <c r="B1022" s="57"/>
      <c r="C1022" s="57"/>
      <c r="D1022" s="57"/>
      <c r="E1022" s="58"/>
      <c r="F1022" s="58"/>
      <c r="G1022" s="58"/>
      <c r="H1022" s="58"/>
      <c r="I1022" s="58"/>
      <c r="J1022" s="58"/>
      <c r="K1022" s="58"/>
      <c r="L1022" s="58"/>
      <c r="M1022" s="57"/>
      <c r="Q1022" s="1"/>
    </row>
    <row r="1023" spans="1:17" ht="27.95" hidden="1" customHeight="1">
      <c r="A1023" s="57"/>
      <c r="B1023" s="57"/>
      <c r="C1023" s="57"/>
      <c r="D1023" s="57"/>
      <c r="E1023" s="58"/>
      <c r="F1023" s="58"/>
      <c r="G1023" s="58"/>
      <c r="H1023" s="58"/>
      <c r="I1023" s="58"/>
      <c r="J1023" s="58"/>
      <c r="K1023" s="58"/>
      <c r="L1023" s="58"/>
      <c r="M1023" s="57"/>
      <c r="Q1023" s="1"/>
    </row>
    <row r="1024" spans="1:17" ht="27.95" hidden="1" customHeight="1">
      <c r="A1024" s="57"/>
      <c r="B1024" s="57"/>
      <c r="C1024" s="57"/>
      <c r="D1024" s="57"/>
      <c r="E1024" s="58"/>
      <c r="F1024" s="58"/>
      <c r="G1024" s="58"/>
      <c r="H1024" s="58"/>
      <c r="I1024" s="58"/>
      <c r="J1024" s="58"/>
      <c r="K1024" s="58"/>
      <c r="L1024" s="58"/>
      <c r="M1024" s="57"/>
      <c r="Q1024" s="1"/>
    </row>
    <row r="1025" spans="1:48" ht="27.95" hidden="1" customHeight="1">
      <c r="A1025" s="57"/>
      <c r="B1025" s="57"/>
      <c r="C1025" s="57"/>
      <c r="D1025" s="57"/>
      <c r="E1025" s="58"/>
      <c r="F1025" s="58"/>
      <c r="G1025" s="58"/>
      <c r="H1025" s="58"/>
      <c r="I1025" s="58"/>
      <c r="J1025" s="58"/>
      <c r="K1025" s="58"/>
      <c r="L1025" s="58"/>
      <c r="M1025" s="57"/>
      <c r="Q1025" s="1"/>
    </row>
    <row r="1026" spans="1:48" ht="27.95" hidden="1" customHeight="1">
      <c r="A1026" s="57"/>
      <c r="B1026" s="57"/>
      <c r="C1026" s="57"/>
      <c r="D1026" s="57"/>
      <c r="E1026" s="58"/>
      <c r="F1026" s="58"/>
      <c r="G1026" s="58"/>
      <c r="H1026" s="58"/>
      <c r="I1026" s="58"/>
      <c r="J1026" s="58"/>
      <c r="K1026" s="58"/>
      <c r="L1026" s="58"/>
      <c r="M1026" s="57"/>
      <c r="Q1026" s="1"/>
    </row>
    <row r="1027" spans="1:48" ht="27.95" hidden="1" customHeight="1">
      <c r="A1027" s="57"/>
      <c r="B1027" s="57"/>
      <c r="C1027" s="57"/>
      <c r="D1027" s="57"/>
      <c r="E1027" s="58"/>
      <c r="F1027" s="58"/>
      <c r="G1027" s="58"/>
      <c r="H1027" s="58"/>
      <c r="I1027" s="58"/>
      <c r="J1027" s="58"/>
      <c r="K1027" s="58"/>
      <c r="L1027" s="58"/>
      <c r="M1027" s="57"/>
      <c r="Q1027" s="1"/>
    </row>
    <row r="1028" spans="1:48" ht="27.95" hidden="1" customHeight="1">
      <c r="A1028" s="57"/>
      <c r="B1028" s="57"/>
      <c r="C1028" s="57"/>
      <c r="D1028" s="57"/>
      <c r="E1028" s="58"/>
      <c r="F1028" s="58"/>
      <c r="G1028" s="58"/>
      <c r="H1028" s="58"/>
      <c r="I1028" s="58"/>
      <c r="J1028" s="58"/>
      <c r="K1028" s="58"/>
      <c r="L1028" s="58"/>
      <c r="M1028" s="57"/>
      <c r="Q1028" s="1"/>
    </row>
    <row r="1029" spans="1:48" ht="27.95" hidden="1" customHeight="1">
      <c r="A1029" s="57"/>
      <c r="B1029" s="57"/>
      <c r="C1029" s="57"/>
      <c r="D1029" s="57"/>
      <c r="E1029" s="58"/>
      <c r="F1029" s="58"/>
      <c r="G1029" s="58"/>
      <c r="H1029" s="58"/>
      <c r="I1029" s="58"/>
      <c r="J1029" s="58"/>
      <c r="K1029" s="58"/>
      <c r="L1029" s="58"/>
      <c r="M1029" s="57"/>
      <c r="Q1029" s="1"/>
    </row>
    <row r="1030" spans="1:48" ht="27.95" hidden="1" customHeight="1">
      <c r="A1030" s="57"/>
      <c r="B1030" s="57"/>
      <c r="C1030" s="57"/>
      <c r="D1030" s="57"/>
      <c r="E1030" s="58"/>
      <c r="F1030" s="58"/>
      <c r="G1030" s="58"/>
      <c r="H1030" s="58"/>
      <c r="I1030" s="58"/>
      <c r="J1030" s="58"/>
      <c r="K1030" s="58"/>
      <c r="L1030" s="58"/>
      <c r="M1030" s="57"/>
      <c r="Q1030" s="1"/>
    </row>
    <row r="1031" spans="1:48" ht="27.95" hidden="1" customHeight="1">
      <c r="A1031" s="57"/>
      <c r="B1031" s="57"/>
      <c r="C1031" s="57"/>
      <c r="D1031" s="57"/>
      <c r="E1031" s="58"/>
      <c r="F1031" s="58"/>
      <c r="G1031" s="58"/>
      <c r="H1031" s="58"/>
      <c r="I1031" s="58"/>
      <c r="J1031" s="58"/>
      <c r="K1031" s="58"/>
      <c r="L1031" s="58"/>
      <c r="M1031" s="57"/>
      <c r="Q1031" s="1"/>
    </row>
    <row r="1032" spans="1:48" ht="27.95" hidden="1" customHeight="1">
      <c r="A1032" s="52" t="s">
        <v>449</v>
      </c>
      <c r="B1032" s="53"/>
      <c r="C1032" s="53"/>
      <c r="D1032" s="53"/>
      <c r="E1032" s="54"/>
      <c r="F1032" s="54"/>
      <c r="G1032" s="54"/>
      <c r="H1032" s="54"/>
      <c r="I1032" s="54"/>
      <c r="J1032" s="54"/>
      <c r="K1032" s="54"/>
      <c r="L1032" s="54"/>
      <c r="M1032" s="53"/>
    </row>
    <row r="1033" spans="1:48" ht="27.95" customHeight="1">
      <c r="A1033" s="78" t="s">
        <v>1443</v>
      </c>
      <c r="B1033" s="78" t="s">
        <v>117</v>
      </c>
      <c r="C1033" s="79"/>
      <c r="D1033" s="79"/>
      <c r="E1033" s="80"/>
      <c r="F1033" s="80"/>
      <c r="G1033" s="80"/>
      <c r="H1033" s="80"/>
      <c r="I1033" s="80"/>
      <c r="J1033" s="69"/>
      <c r="K1033" s="69"/>
      <c r="L1033" s="69"/>
      <c r="M1033" s="68"/>
      <c r="N1033" s="70"/>
      <c r="O1033" s="70"/>
      <c r="P1033" s="70"/>
      <c r="Q1033" s="71"/>
      <c r="R1033" s="70"/>
      <c r="S1033" s="70"/>
      <c r="T1033" s="70"/>
      <c r="U1033" s="70"/>
      <c r="V1033" s="70"/>
      <c r="W1033" s="70"/>
      <c r="X1033" s="70"/>
      <c r="Y1033" s="70"/>
      <c r="Z1033" s="70"/>
      <c r="AA1033" s="70"/>
      <c r="AB1033" s="70"/>
      <c r="AC1033" s="70"/>
      <c r="AD1033" s="70"/>
      <c r="AE1033" s="70"/>
      <c r="AF1033" s="70"/>
      <c r="AG1033" s="70"/>
      <c r="AH1033" s="70"/>
      <c r="AI1033" s="70"/>
      <c r="AJ1033" s="70"/>
      <c r="AK1033" s="70"/>
      <c r="AL1033" s="70"/>
      <c r="AM1033" s="70"/>
      <c r="AN1033" s="70"/>
      <c r="AO1033" s="70"/>
      <c r="AP1033" s="70"/>
      <c r="AQ1033" s="70"/>
      <c r="AR1033" s="70"/>
      <c r="AS1033" s="70"/>
      <c r="AT1033" s="70"/>
      <c r="AU1033" s="70"/>
      <c r="AV1033" s="70"/>
    </row>
    <row r="1034" spans="1:48" ht="27.95" customHeight="1">
      <c r="A1034" s="81" t="s">
        <v>1445</v>
      </c>
      <c r="B1034" s="81" t="s">
        <v>1446</v>
      </c>
      <c r="C1034" s="81" t="s">
        <v>9</v>
      </c>
      <c r="D1034" s="76">
        <v>2</v>
      </c>
      <c r="E1034" s="77"/>
      <c r="F1034" s="77"/>
      <c r="G1034" s="77"/>
      <c r="H1034" s="77"/>
      <c r="I1034" s="77"/>
      <c r="J1034" s="58"/>
      <c r="K1034" s="58"/>
      <c r="L1034" s="58"/>
      <c r="M1034" s="56"/>
      <c r="N1034" s="1"/>
      <c r="O1034" s="1"/>
      <c r="P1034" s="1"/>
      <c r="Q1034" s="1"/>
      <c r="R1034" s="1"/>
      <c r="S1034" s="1"/>
      <c r="T1034" s="1"/>
      <c r="AR1034" s="1"/>
      <c r="AS1034" s="1"/>
      <c r="AU1034" s="1"/>
    </row>
    <row r="1035" spans="1:48" ht="27.95" customHeight="1">
      <c r="A1035" s="81" t="s">
        <v>1448</v>
      </c>
      <c r="B1035" s="81" t="s">
        <v>1449</v>
      </c>
      <c r="C1035" s="81" t="s">
        <v>16</v>
      </c>
      <c r="D1035" s="76">
        <v>4</v>
      </c>
      <c r="E1035" s="77"/>
      <c r="F1035" s="77"/>
      <c r="G1035" s="77"/>
      <c r="H1035" s="77"/>
      <c r="I1035" s="77"/>
      <c r="J1035" s="58"/>
      <c r="K1035" s="58"/>
      <c r="L1035" s="58"/>
      <c r="M1035" s="56"/>
      <c r="N1035" s="1"/>
      <c r="O1035" s="1"/>
      <c r="P1035" s="1"/>
      <c r="Q1035" s="1"/>
      <c r="R1035" s="1"/>
      <c r="S1035" s="1"/>
      <c r="T1035" s="1"/>
      <c r="AR1035" s="1"/>
      <c r="AS1035" s="1"/>
      <c r="AU1035" s="1"/>
    </row>
    <row r="1036" spans="1:48" ht="27.95" customHeight="1">
      <c r="A1036" s="76"/>
      <c r="B1036" s="76"/>
      <c r="C1036" s="76"/>
      <c r="D1036" s="76"/>
      <c r="E1036" s="77"/>
      <c r="F1036" s="77"/>
      <c r="G1036" s="77"/>
      <c r="H1036" s="77"/>
      <c r="I1036" s="77"/>
      <c r="J1036" s="58"/>
      <c r="K1036" s="58"/>
      <c r="L1036" s="58"/>
      <c r="M1036" s="57"/>
      <c r="Q1036" s="1"/>
    </row>
    <row r="1037" spans="1:48" ht="27.95" customHeight="1">
      <c r="A1037" s="76"/>
      <c r="B1037" s="76"/>
      <c r="C1037" s="76"/>
      <c r="D1037" s="76"/>
      <c r="E1037" s="77"/>
      <c r="F1037" s="77"/>
      <c r="G1037" s="77"/>
      <c r="H1037" s="77"/>
      <c r="I1037" s="77"/>
      <c r="J1037" s="58"/>
      <c r="K1037" s="58"/>
      <c r="L1037" s="58"/>
      <c r="M1037" s="57"/>
      <c r="Q1037" s="1"/>
    </row>
    <row r="1038" spans="1:48" ht="27.95" customHeight="1">
      <c r="A1038" s="76"/>
      <c r="B1038" s="76"/>
      <c r="C1038" s="76"/>
      <c r="D1038" s="76"/>
      <c r="E1038" s="77"/>
      <c r="F1038" s="77"/>
      <c r="G1038" s="77"/>
      <c r="H1038" s="77"/>
      <c r="I1038" s="77"/>
      <c r="J1038" s="58"/>
      <c r="K1038" s="58"/>
      <c r="L1038" s="58"/>
      <c r="M1038" s="57"/>
      <c r="Q1038" s="1"/>
    </row>
    <row r="1039" spans="1:48" ht="27.95" customHeight="1">
      <c r="A1039" s="76"/>
      <c r="B1039" s="76"/>
      <c r="C1039" s="76"/>
      <c r="D1039" s="76"/>
      <c r="E1039" s="77"/>
      <c r="F1039" s="77"/>
      <c r="G1039" s="77"/>
      <c r="H1039" s="77"/>
      <c r="I1039" s="77"/>
      <c r="J1039" s="58"/>
      <c r="K1039" s="58"/>
      <c r="L1039" s="58"/>
      <c r="M1039" s="57"/>
      <c r="Q1039" s="1"/>
    </row>
    <row r="1040" spans="1:48" ht="27.95" customHeight="1">
      <c r="A1040" s="76"/>
      <c r="B1040" s="76"/>
      <c r="C1040" s="76"/>
      <c r="D1040" s="76"/>
      <c r="E1040" s="77"/>
      <c r="F1040" s="77"/>
      <c r="G1040" s="77"/>
      <c r="H1040" s="77"/>
      <c r="I1040" s="77"/>
      <c r="J1040" s="58"/>
      <c r="K1040" s="58"/>
      <c r="L1040" s="58"/>
      <c r="M1040" s="57"/>
      <c r="Q1040" s="1"/>
    </row>
    <row r="1041" spans="1:17" ht="27.95" customHeight="1">
      <c r="A1041" s="76"/>
      <c r="B1041" s="76"/>
      <c r="C1041" s="76"/>
      <c r="D1041" s="76"/>
      <c r="E1041" s="77"/>
      <c r="F1041" s="77"/>
      <c r="G1041" s="77"/>
      <c r="H1041" s="77"/>
      <c r="I1041" s="77"/>
      <c r="J1041" s="58"/>
      <c r="K1041" s="58"/>
      <c r="L1041" s="58"/>
      <c r="M1041" s="57"/>
      <c r="Q1041" s="1"/>
    </row>
    <row r="1042" spans="1:17" ht="27.95" customHeight="1">
      <c r="A1042" s="76"/>
      <c r="B1042" s="76"/>
      <c r="C1042" s="76"/>
      <c r="D1042" s="76"/>
      <c r="E1042" s="77"/>
      <c r="F1042" s="77"/>
      <c r="G1042" s="77"/>
      <c r="H1042" s="77"/>
      <c r="I1042" s="77"/>
      <c r="J1042" s="58"/>
      <c r="K1042" s="58"/>
      <c r="L1042" s="58"/>
      <c r="M1042" s="57"/>
      <c r="Q1042" s="1"/>
    </row>
    <row r="1043" spans="1:17" ht="27.95" customHeight="1">
      <c r="A1043" s="76"/>
      <c r="B1043" s="76"/>
      <c r="C1043" s="76"/>
      <c r="D1043" s="76"/>
      <c r="E1043" s="77"/>
      <c r="F1043" s="77"/>
      <c r="G1043" s="77"/>
      <c r="H1043" s="77"/>
      <c r="I1043" s="77"/>
      <c r="J1043" s="58"/>
      <c r="K1043" s="58"/>
      <c r="L1043" s="58"/>
      <c r="M1043" s="57"/>
      <c r="Q1043" s="1"/>
    </row>
    <row r="1044" spans="1:17" ht="27.95" customHeight="1">
      <c r="A1044" s="76"/>
      <c r="B1044" s="76"/>
      <c r="C1044" s="76"/>
      <c r="D1044" s="76"/>
      <c r="E1044" s="77"/>
      <c r="F1044" s="77"/>
      <c r="G1044" s="77"/>
      <c r="H1044" s="77"/>
      <c r="I1044" s="77"/>
      <c r="J1044" s="58"/>
      <c r="K1044" s="58"/>
      <c r="L1044" s="58"/>
      <c r="M1044" s="57"/>
      <c r="Q1044" s="1" t="s">
        <v>1444</v>
      </c>
    </row>
    <row r="1045" spans="1:17" ht="27.95" customHeight="1">
      <c r="A1045" s="76"/>
      <c r="B1045" s="76"/>
      <c r="C1045" s="76"/>
      <c r="D1045" s="76"/>
      <c r="E1045" s="77"/>
      <c r="F1045" s="77"/>
      <c r="G1045" s="77"/>
      <c r="H1045" s="77"/>
      <c r="I1045" s="77"/>
      <c r="J1045" s="58"/>
      <c r="K1045" s="58"/>
      <c r="L1045" s="58"/>
      <c r="M1045" s="57"/>
      <c r="Q1045" s="1" t="s">
        <v>1444</v>
      </c>
    </row>
    <row r="1046" spans="1:17" ht="27.95" customHeight="1">
      <c r="A1046" s="76"/>
      <c r="B1046" s="76"/>
      <c r="C1046" s="76"/>
      <c r="D1046" s="76"/>
      <c r="E1046" s="77"/>
      <c r="F1046" s="77"/>
      <c r="G1046" s="77"/>
      <c r="H1046" s="77"/>
      <c r="I1046" s="77"/>
      <c r="J1046" s="58"/>
      <c r="K1046" s="58"/>
      <c r="L1046" s="58"/>
      <c r="M1046" s="57"/>
      <c r="Q1046" s="1" t="s">
        <v>1444</v>
      </c>
    </row>
    <row r="1047" spans="1:17" ht="27.95" customHeight="1">
      <c r="A1047" s="76"/>
      <c r="B1047" s="76"/>
      <c r="C1047" s="76"/>
      <c r="D1047" s="76"/>
      <c r="E1047" s="77"/>
      <c r="F1047" s="77"/>
      <c r="G1047" s="77"/>
      <c r="H1047" s="77"/>
      <c r="I1047" s="77"/>
      <c r="J1047" s="58"/>
      <c r="K1047" s="58"/>
      <c r="L1047" s="58"/>
      <c r="M1047" s="57"/>
      <c r="Q1047" s="1" t="s">
        <v>1444</v>
      </c>
    </row>
    <row r="1048" spans="1:17" ht="27.95" customHeight="1">
      <c r="A1048" s="76"/>
      <c r="B1048" s="76"/>
      <c r="C1048" s="76"/>
      <c r="D1048" s="76"/>
      <c r="E1048" s="77"/>
      <c r="F1048" s="77"/>
      <c r="G1048" s="77"/>
      <c r="H1048" s="77"/>
      <c r="I1048" s="77"/>
      <c r="J1048" s="58"/>
      <c r="K1048" s="58"/>
      <c r="L1048" s="58"/>
      <c r="M1048" s="57"/>
      <c r="Q1048" s="1" t="s">
        <v>1444</v>
      </c>
    </row>
    <row r="1049" spans="1:17" ht="27.95" customHeight="1">
      <c r="A1049" s="76"/>
      <c r="B1049" s="76"/>
      <c r="C1049" s="76"/>
      <c r="D1049" s="76"/>
      <c r="E1049" s="77"/>
      <c r="F1049" s="77"/>
      <c r="G1049" s="77"/>
      <c r="H1049" s="77"/>
      <c r="I1049" s="77"/>
      <c r="J1049" s="58"/>
      <c r="K1049" s="58"/>
      <c r="L1049" s="58"/>
      <c r="M1049" s="57"/>
      <c r="Q1049" s="1" t="s">
        <v>1444</v>
      </c>
    </row>
    <row r="1050" spans="1:17" ht="27.95" customHeight="1">
      <c r="A1050" s="76"/>
      <c r="B1050" s="76"/>
      <c r="C1050" s="76"/>
      <c r="D1050" s="76"/>
      <c r="E1050" s="77"/>
      <c r="F1050" s="77"/>
      <c r="G1050" s="77"/>
      <c r="H1050" s="77"/>
      <c r="I1050" s="77"/>
      <c r="J1050" s="58"/>
      <c r="K1050" s="58"/>
      <c r="L1050" s="58"/>
      <c r="M1050" s="57"/>
      <c r="Q1050" s="1" t="s">
        <v>1444</v>
      </c>
    </row>
    <row r="1051" spans="1:17" ht="27.95" customHeight="1">
      <c r="A1051" s="76"/>
      <c r="B1051" s="76"/>
      <c r="C1051" s="76"/>
      <c r="D1051" s="76"/>
      <c r="E1051" s="77"/>
      <c r="F1051" s="77"/>
      <c r="G1051" s="77"/>
      <c r="H1051" s="77"/>
      <c r="I1051" s="77"/>
      <c r="J1051" s="58"/>
      <c r="K1051" s="58"/>
      <c r="L1051" s="58"/>
      <c r="M1051" s="57"/>
      <c r="Q1051" s="1" t="s">
        <v>1444</v>
      </c>
    </row>
    <row r="1052" spans="1:17" ht="27.95" customHeight="1">
      <c r="A1052" s="76"/>
      <c r="B1052" s="76"/>
      <c r="C1052" s="76"/>
      <c r="D1052" s="76"/>
      <c r="E1052" s="77"/>
      <c r="F1052" s="77"/>
      <c r="G1052" s="77"/>
      <c r="H1052" s="77"/>
      <c r="I1052" s="77"/>
      <c r="J1052" s="58"/>
      <c r="K1052" s="58"/>
      <c r="L1052" s="58"/>
      <c r="M1052" s="57"/>
      <c r="Q1052" s="1" t="s">
        <v>1444</v>
      </c>
    </row>
    <row r="1053" spans="1:17" ht="27.95" customHeight="1">
      <c r="A1053" s="76"/>
      <c r="B1053" s="76"/>
      <c r="C1053" s="76"/>
      <c r="D1053" s="76"/>
      <c r="E1053" s="77"/>
      <c r="F1053" s="77"/>
      <c r="G1053" s="77"/>
      <c r="H1053" s="77"/>
      <c r="I1053" s="77"/>
      <c r="J1053" s="58"/>
      <c r="K1053" s="58"/>
      <c r="L1053" s="58"/>
      <c r="M1053" s="57"/>
      <c r="Q1053" s="1" t="s">
        <v>1444</v>
      </c>
    </row>
    <row r="1054" spans="1:17" ht="27.95" customHeight="1">
      <c r="A1054" s="76"/>
      <c r="B1054" s="76"/>
      <c r="C1054" s="76"/>
      <c r="D1054" s="76"/>
      <c r="E1054" s="77"/>
      <c r="F1054" s="77"/>
      <c r="G1054" s="77"/>
      <c r="H1054" s="77"/>
      <c r="I1054" s="77"/>
      <c r="J1054" s="58"/>
      <c r="K1054" s="58"/>
      <c r="L1054" s="58"/>
      <c r="M1054" s="57"/>
      <c r="Q1054" s="1" t="s">
        <v>1444</v>
      </c>
    </row>
    <row r="1055" spans="1:17" ht="27.95" customHeight="1">
      <c r="A1055" s="57"/>
      <c r="B1055" s="57"/>
      <c r="C1055" s="57"/>
      <c r="D1055" s="57"/>
      <c r="E1055" s="58"/>
      <c r="F1055" s="58"/>
      <c r="G1055" s="58"/>
      <c r="H1055" s="58"/>
      <c r="I1055" s="58"/>
      <c r="J1055" s="58"/>
      <c r="K1055" s="58"/>
      <c r="L1055" s="58"/>
      <c r="M1055" s="57"/>
      <c r="Q1055" s="1" t="s">
        <v>1444</v>
      </c>
    </row>
    <row r="1056" spans="1:17" ht="27.95" customHeight="1">
      <c r="A1056" s="57"/>
      <c r="B1056" s="57"/>
      <c r="C1056" s="57"/>
      <c r="D1056" s="57"/>
      <c r="E1056" s="58"/>
      <c r="F1056" s="58"/>
      <c r="G1056" s="58"/>
      <c r="H1056" s="58"/>
      <c r="I1056" s="58"/>
      <c r="J1056" s="58"/>
      <c r="K1056" s="58"/>
      <c r="L1056" s="58"/>
      <c r="M1056" s="57"/>
      <c r="Q1056" s="1" t="s">
        <v>1444</v>
      </c>
    </row>
    <row r="1057" spans="1:48" ht="27.95" customHeight="1">
      <c r="A1057" s="52" t="s">
        <v>449</v>
      </c>
      <c r="B1057" s="53"/>
      <c r="C1057" s="53"/>
      <c r="D1057" s="53"/>
      <c r="E1057" s="54"/>
      <c r="F1057" s="54"/>
      <c r="G1057" s="54"/>
      <c r="H1057" s="54"/>
      <c r="I1057" s="54"/>
      <c r="J1057" s="54"/>
      <c r="K1057" s="54"/>
      <c r="L1057" s="54"/>
      <c r="M1057" s="53"/>
      <c r="N1057" t="s">
        <v>524</v>
      </c>
    </row>
    <row r="1058" spans="1:48" ht="27.95" customHeight="1">
      <c r="A1058" s="78" t="s">
        <v>1451</v>
      </c>
      <c r="B1058" s="78" t="s">
        <v>117</v>
      </c>
      <c r="C1058" s="79"/>
      <c r="D1058" s="79"/>
      <c r="E1058" s="80"/>
      <c r="F1058" s="80"/>
      <c r="G1058" s="80"/>
      <c r="H1058" s="80"/>
      <c r="I1058" s="69"/>
      <c r="J1058" s="69"/>
      <c r="K1058" s="69"/>
      <c r="L1058" s="69"/>
      <c r="M1058" s="68"/>
      <c r="N1058" s="70"/>
      <c r="O1058" s="70"/>
      <c r="P1058" s="70"/>
      <c r="Q1058" s="71" t="s">
        <v>1452</v>
      </c>
      <c r="R1058" s="70"/>
      <c r="S1058" s="70"/>
      <c r="T1058" s="70"/>
      <c r="U1058" s="70"/>
      <c r="V1058" s="70"/>
      <c r="W1058" s="70"/>
      <c r="X1058" s="70"/>
      <c r="Y1058" s="70"/>
      <c r="Z1058" s="70"/>
      <c r="AA1058" s="70"/>
      <c r="AB1058" s="70"/>
      <c r="AC1058" s="70"/>
      <c r="AD1058" s="70"/>
      <c r="AE1058" s="70"/>
      <c r="AF1058" s="70"/>
      <c r="AG1058" s="70"/>
      <c r="AH1058" s="70"/>
      <c r="AI1058" s="70"/>
      <c r="AJ1058" s="70"/>
      <c r="AK1058" s="70"/>
      <c r="AL1058" s="70"/>
      <c r="AM1058" s="70"/>
      <c r="AN1058" s="70"/>
      <c r="AO1058" s="70"/>
      <c r="AP1058" s="70"/>
      <c r="AQ1058" s="70"/>
      <c r="AR1058" s="70"/>
      <c r="AS1058" s="70"/>
      <c r="AT1058" s="70"/>
      <c r="AU1058" s="70"/>
      <c r="AV1058" s="70"/>
    </row>
    <row r="1059" spans="1:48" ht="27.95" customHeight="1">
      <c r="A1059" s="81" t="s">
        <v>1445</v>
      </c>
      <c r="B1059" s="81" t="s">
        <v>1446</v>
      </c>
      <c r="C1059" s="81" t="s">
        <v>9</v>
      </c>
      <c r="D1059" s="76">
        <v>2</v>
      </c>
      <c r="E1059" s="77"/>
      <c r="F1059" s="77"/>
      <c r="G1059" s="77"/>
      <c r="H1059" s="77"/>
      <c r="I1059" s="58"/>
      <c r="J1059" s="58"/>
      <c r="K1059" s="58"/>
      <c r="L1059" s="58"/>
      <c r="M1059" s="56"/>
      <c r="N1059" s="1" t="s">
        <v>1447</v>
      </c>
      <c r="O1059" s="1" t="s">
        <v>117</v>
      </c>
      <c r="P1059" s="1" t="s">
        <v>117</v>
      </c>
      <c r="Q1059" s="1" t="s">
        <v>1452</v>
      </c>
      <c r="R1059" s="1" t="s">
        <v>485</v>
      </c>
      <c r="S1059" s="1" t="s">
        <v>373</v>
      </c>
      <c r="T1059" s="1" t="s">
        <v>373</v>
      </c>
      <c r="X1059">
        <v>1</v>
      </c>
      <c r="AR1059" s="1" t="s">
        <v>117</v>
      </c>
      <c r="AS1059" s="1" t="s">
        <v>117</v>
      </c>
      <c r="AU1059" s="1" t="s">
        <v>1453</v>
      </c>
      <c r="AV1059">
        <v>721</v>
      </c>
    </row>
    <row r="1060" spans="1:48" ht="27.95" customHeight="1">
      <c r="A1060" s="81" t="s">
        <v>1448</v>
      </c>
      <c r="B1060" s="81" t="s">
        <v>1449</v>
      </c>
      <c r="C1060" s="81" t="s">
        <v>16</v>
      </c>
      <c r="D1060" s="76">
        <v>4</v>
      </c>
      <c r="E1060" s="77"/>
      <c r="F1060" s="77"/>
      <c r="G1060" s="77"/>
      <c r="H1060" s="77"/>
      <c r="I1060" s="58"/>
      <c r="J1060" s="58"/>
      <c r="K1060" s="58"/>
      <c r="L1060" s="58"/>
      <c r="M1060" s="56"/>
      <c r="N1060" s="1" t="s">
        <v>1450</v>
      </c>
      <c r="O1060" s="1" t="s">
        <v>117</v>
      </c>
      <c r="P1060" s="1" t="s">
        <v>117</v>
      </c>
      <c r="Q1060" s="1" t="s">
        <v>1452</v>
      </c>
      <c r="R1060" s="1" t="s">
        <v>485</v>
      </c>
      <c r="S1060" s="1" t="s">
        <v>373</v>
      </c>
      <c r="T1060" s="1" t="s">
        <v>373</v>
      </c>
      <c r="X1060">
        <v>1</v>
      </c>
      <c r="AR1060" s="1" t="s">
        <v>117</v>
      </c>
      <c r="AS1060" s="1" t="s">
        <v>117</v>
      </c>
      <c r="AU1060" s="1" t="s">
        <v>1454</v>
      </c>
      <c r="AV1060">
        <v>723</v>
      </c>
    </row>
    <row r="1061" spans="1:48" ht="27.95" customHeight="1">
      <c r="A1061" s="76"/>
      <c r="B1061" s="76"/>
      <c r="C1061" s="76"/>
      <c r="D1061" s="76"/>
      <c r="E1061" s="77"/>
      <c r="F1061" s="77"/>
      <c r="G1061" s="77"/>
      <c r="H1061" s="77"/>
      <c r="I1061" s="58"/>
      <c r="J1061" s="58"/>
      <c r="K1061" s="58"/>
      <c r="L1061" s="58"/>
      <c r="M1061" s="57"/>
      <c r="Q1061" s="1" t="s">
        <v>1452</v>
      </c>
    </row>
    <row r="1062" spans="1:48" ht="27.95" customHeight="1">
      <c r="A1062" s="76"/>
      <c r="B1062" s="76"/>
      <c r="C1062" s="76"/>
      <c r="D1062" s="76"/>
      <c r="E1062" s="77"/>
      <c r="F1062" s="77"/>
      <c r="G1062" s="77"/>
      <c r="H1062" s="77"/>
      <c r="I1062" s="58"/>
      <c r="J1062" s="58"/>
      <c r="K1062" s="58"/>
      <c r="L1062" s="58"/>
      <c r="M1062" s="57"/>
      <c r="Q1062" s="1" t="s">
        <v>1452</v>
      </c>
    </row>
    <row r="1063" spans="1:48" ht="27.95" customHeight="1">
      <c r="A1063" s="76"/>
      <c r="B1063" s="76"/>
      <c r="C1063" s="76"/>
      <c r="D1063" s="76"/>
      <c r="E1063" s="77"/>
      <c r="F1063" s="77"/>
      <c r="G1063" s="77"/>
      <c r="H1063" s="77"/>
      <c r="I1063" s="58"/>
      <c r="J1063" s="58"/>
      <c r="K1063" s="58"/>
      <c r="L1063" s="58"/>
      <c r="M1063" s="57"/>
      <c r="Q1063" s="1" t="s">
        <v>1452</v>
      </c>
    </row>
    <row r="1064" spans="1:48" ht="27.95" customHeight="1">
      <c r="A1064" s="76"/>
      <c r="B1064" s="76"/>
      <c r="C1064" s="76"/>
      <c r="D1064" s="76"/>
      <c r="E1064" s="77"/>
      <c r="F1064" s="77"/>
      <c r="G1064" s="77"/>
      <c r="H1064" s="77"/>
      <c r="I1064" s="58"/>
      <c r="J1064" s="58"/>
      <c r="K1064" s="58"/>
      <c r="L1064" s="58"/>
      <c r="M1064" s="57"/>
      <c r="Q1064" s="1" t="s">
        <v>1452</v>
      </c>
    </row>
    <row r="1065" spans="1:48" ht="27.95" customHeight="1">
      <c r="A1065" s="76"/>
      <c r="B1065" s="76"/>
      <c r="C1065" s="76"/>
      <c r="D1065" s="76"/>
      <c r="E1065" s="77"/>
      <c r="F1065" s="77"/>
      <c r="G1065" s="77"/>
      <c r="H1065" s="77"/>
      <c r="I1065" s="58"/>
      <c r="J1065" s="58"/>
      <c r="K1065" s="58"/>
      <c r="L1065" s="58"/>
      <c r="M1065" s="57"/>
      <c r="Q1065" s="1" t="s">
        <v>1452</v>
      </c>
    </row>
    <row r="1066" spans="1:48" ht="27.95" customHeight="1">
      <c r="A1066" s="76"/>
      <c r="B1066" s="76"/>
      <c r="C1066" s="76"/>
      <c r="D1066" s="76"/>
      <c r="E1066" s="77"/>
      <c r="F1066" s="77"/>
      <c r="G1066" s="77"/>
      <c r="H1066" s="77"/>
      <c r="I1066" s="58"/>
      <c r="J1066" s="58"/>
      <c r="K1066" s="58"/>
      <c r="L1066" s="58"/>
      <c r="M1066" s="57"/>
      <c r="Q1066" s="1" t="s">
        <v>1452</v>
      </c>
    </row>
    <row r="1067" spans="1:48" ht="27.95" customHeight="1">
      <c r="A1067" s="76"/>
      <c r="B1067" s="76"/>
      <c r="C1067" s="76"/>
      <c r="D1067" s="76"/>
      <c r="E1067" s="77"/>
      <c r="F1067" s="77"/>
      <c r="G1067" s="77"/>
      <c r="H1067" s="77"/>
      <c r="I1067" s="58"/>
      <c r="J1067" s="58"/>
      <c r="K1067" s="58"/>
      <c r="L1067" s="58"/>
      <c r="M1067" s="57"/>
      <c r="Q1067" s="1" t="s">
        <v>1452</v>
      </c>
    </row>
    <row r="1068" spans="1:48" ht="27.95" customHeight="1">
      <c r="A1068" s="76"/>
      <c r="B1068" s="76"/>
      <c r="C1068" s="76"/>
      <c r="D1068" s="76"/>
      <c r="E1068" s="77"/>
      <c r="F1068" s="77"/>
      <c r="G1068" s="77"/>
      <c r="H1068" s="77"/>
      <c r="I1068" s="58"/>
      <c r="J1068" s="58"/>
      <c r="K1068" s="58"/>
      <c r="L1068" s="58"/>
      <c r="M1068" s="57"/>
      <c r="Q1068" s="1" t="s">
        <v>1452</v>
      </c>
    </row>
    <row r="1069" spans="1:48" ht="27.95" customHeight="1">
      <c r="A1069" s="57"/>
      <c r="B1069" s="57"/>
      <c r="C1069" s="57"/>
      <c r="D1069" s="57"/>
      <c r="E1069" s="58"/>
      <c r="F1069" s="58"/>
      <c r="G1069" s="58"/>
      <c r="H1069" s="58"/>
      <c r="I1069" s="58"/>
      <c r="J1069" s="58"/>
      <c r="K1069" s="58"/>
      <c r="L1069" s="58"/>
      <c r="M1069" s="57"/>
      <c r="Q1069" s="1" t="s">
        <v>1452</v>
      </c>
    </row>
    <row r="1070" spans="1:48" ht="27.95" customHeight="1">
      <c r="A1070" s="57"/>
      <c r="B1070" s="57"/>
      <c r="C1070" s="57"/>
      <c r="D1070" s="57"/>
      <c r="E1070" s="58"/>
      <c r="F1070" s="58"/>
      <c r="G1070" s="58"/>
      <c r="H1070" s="58"/>
      <c r="I1070" s="58"/>
      <c r="J1070" s="58"/>
      <c r="K1070" s="58"/>
      <c r="L1070" s="58"/>
      <c r="M1070" s="57"/>
      <c r="Q1070" s="1" t="s">
        <v>1452</v>
      </c>
    </row>
    <row r="1071" spans="1:48" ht="27.95" customHeight="1">
      <c r="A1071" s="57"/>
      <c r="B1071" s="57"/>
      <c r="C1071" s="57"/>
      <c r="D1071" s="57"/>
      <c r="E1071" s="58"/>
      <c r="F1071" s="58"/>
      <c r="G1071" s="58"/>
      <c r="H1071" s="58"/>
      <c r="I1071" s="58"/>
      <c r="J1071" s="58"/>
      <c r="K1071" s="58"/>
      <c r="L1071" s="58"/>
      <c r="M1071" s="57"/>
      <c r="Q1071" s="1" t="s">
        <v>1452</v>
      </c>
    </row>
    <row r="1072" spans="1:48" ht="27.95" customHeight="1">
      <c r="A1072" s="57"/>
      <c r="B1072" s="57"/>
      <c r="C1072" s="57"/>
      <c r="D1072" s="57"/>
      <c r="E1072" s="58"/>
      <c r="F1072" s="58"/>
      <c r="G1072" s="58"/>
      <c r="H1072" s="58"/>
      <c r="I1072" s="58"/>
      <c r="J1072" s="58"/>
      <c r="K1072" s="58"/>
      <c r="L1072" s="58"/>
      <c r="M1072" s="57"/>
      <c r="Q1072" s="1" t="s">
        <v>1452</v>
      </c>
    </row>
    <row r="1073" spans="1:48" ht="27.95" customHeight="1">
      <c r="A1073" s="57"/>
      <c r="B1073" s="57"/>
      <c r="C1073" s="57"/>
      <c r="D1073" s="57"/>
      <c r="E1073" s="58"/>
      <c r="F1073" s="58"/>
      <c r="G1073" s="58"/>
      <c r="H1073" s="58"/>
      <c r="I1073" s="58"/>
      <c r="J1073" s="58"/>
      <c r="K1073" s="58"/>
      <c r="L1073" s="58"/>
      <c r="M1073" s="57"/>
      <c r="Q1073" s="1" t="s">
        <v>1452</v>
      </c>
    </row>
    <row r="1074" spans="1:48" ht="27.95" customHeight="1">
      <c r="A1074" s="57"/>
      <c r="B1074" s="57"/>
      <c r="C1074" s="57"/>
      <c r="D1074" s="57"/>
      <c r="E1074" s="58"/>
      <c r="F1074" s="58"/>
      <c r="G1074" s="58"/>
      <c r="H1074" s="58"/>
      <c r="I1074" s="58"/>
      <c r="J1074" s="58"/>
      <c r="K1074" s="58"/>
      <c r="L1074" s="58"/>
      <c r="M1074" s="57"/>
      <c r="Q1074" s="1" t="s">
        <v>1452</v>
      </c>
    </row>
    <row r="1075" spans="1:48" ht="27.95" customHeight="1">
      <c r="A1075" s="57"/>
      <c r="B1075" s="57"/>
      <c r="C1075" s="57"/>
      <c r="D1075" s="57"/>
      <c r="E1075" s="58"/>
      <c r="F1075" s="58"/>
      <c r="G1075" s="58"/>
      <c r="H1075" s="58"/>
      <c r="I1075" s="58"/>
      <c r="J1075" s="58"/>
      <c r="K1075" s="58"/>
      <c r="L1075" s="58"/>
      <c r="M1075" s="57"/>
      <c r="Q1075" s="1" t="s">
        <v>1452</v>
      </c>
    </row>
    <row r="1076" spans="1:48" ht="27.95" customHeight="1">
      <c r="A1076" s="57"/>
      <c r="B1076" s="57"/>
      <c r="C1076" s="57"/>
      <c r="D1076" s="57"/>
      <c r="E1076" s="58"/>
      <c r="F1076" s="58"/>
      <c r="G1076" s="58"/>
      <c r="H1076" s="58"/>
      <c r="I1076" s="58"/>
      <c r="J1076" s="58"/>
      <c r="K1076" s="58"/>
      <c r="L1076" s="58"/>
      <c r="M1076" s="57"/>
      <c r="Q1076" s="1"/>
    </row>
    <row r="1077" spans="1:48" ht="27.95" customHeight="1">
      <c r="A1077" s="57"/>
      <c r="B1077" s="57"/>
      <c r="C1077" s="57"/>
      <c r="D1077" s="57"/>
      <c r="E1077" s="58"/>
      <c r="F1077" s="58"/>
      <c r="G1077" s="58"/>
      <c r="H1077" s="58"/>
      <c r="I1077" s="58"/>
      <c r="J1077" s="58"/>
      <c r="K1077" s="58"/>
      <c r="L1077" s="58"/>
      <c r="M1077" s="57"/>
      <c r="Q1077" s="1"/>
    </row>
    <row r="1078" spans="1:48" ht="27.95" customHeight="1">
      <c r="A1078" s="57"/>
      <c r="B1078" s="57"/>
      <c r="C1078" s="57"/>
      <c r="D1078" s="57"/>
      <c r="E1078" s="58"/>
      <c r="F1078" s="58"/>
      <c r="G1078" s="58"/>
      <c r="H1078" s="58"/>
      <c r="I1078" s="58"/>
      <c r="J1078" s="58"/>
      <c r="K1078" s="58"/>
      <c r="L1078" s="58"/>
      <c r="M1078" s="57"/>
      <c r="Q1078" s="1"/>
    </row>
    <row r="1079" spans="1:48" ht="27.95" customHeight="1">
      <c r="A1079" s="57"/>
      <c r="B1079" s="57"/>
      <c r="C1079" s="57"/>
      <c r="D1079" s="57"/>
      <c r="E1079" s="58"/>
      <c r="F1079" s="58"/>
      <c r="G1079" s="58"/>
      <c r="H1079" s="58"/>
      <c r="I1079" s="58"/>
      <c r="J1079" s="58"/>
      <c r="K1079" s="58"/>
      <c r="L1079" s="58"/>
      <c r="M1079" s="57"/>
      <c r="Q1079" s="1"/>
    </row>
    <row r="1080" spans="1:48" ht="27.95" customHeight="1">
      <c r="A1080" s="57"/>
      <c r="B1080" s="57"/>
      <c r="C1080" s="57"/>
      <c r="D1080" s="57"/>
      <c r="E1080" s="58"/>
      <c r="F1080" s="58"/>
      <c r="G1080" s="58"/>
      <c r="H1080" s="58"/>
      <c r="I1080" s="58"/>
      <c r="J1080" s="58"/>
      <c r="K1080" s="58"/>
      <c r="L1080" s="58"/>
      <c r="M1080" s="57"/>
      <c r="Q1080" s="1"/>
    </row>
    <row r="1081" spans="1:48" ht="27.95" customHeight="1">
      <c r="A1081" s="57"/>
      <c r="B1081" s="57"/>
      <c r="C1081" s="57"/>
      <c r="D1081" s="57"/>
      <c r="E1081" s="58"/>
      <c r="F1081" s="58"/>
      <c r="G1081" s="58"/>
      <c r="H1081" s="58"/>
      <c r="I1081" s="58"/>
      <c r="J1081" s="58"/>
      <c r="K1081" s="58"/>
      <c r="L1081" s="58"/>
      <c r="M1081" s="57"/>
      <c r="Q1081" s="1"/>
    </row>
    <row r="1082" spans="1:48" ht="27.95" customHeight="1">
      <c r="A1082" s="52" t="s">
        <v>449</v>
      </c>
      <c r="B1082" s="53"/>
      <c r="C1082" s="53"/>
      <c r="D1082" s="53"/>
      <c r="E1082" s="54"/>
      <c r="F1082" s="54"/>
      <c r="G1082" s="54"/>
      <c r="H1082" s="54"/>
      <c r="I1082" s="54"/>
      <c r="J1082" s="54"/>
      <c r="K1082" s="54"/>
      <c r="L1082" s="54"/>
      <c r="M1082" s="53"/>
    </row>
    <row r="1083" spans="1:48" ht="27.95" hidden="1" customHeight="1">
      <c r="A1083" s="66" t="s">
        <v>1455</v>
      </c>
      <c r="B1083" s="67" t="s">
        <v>117</v>
      </c>
      <c r="C1083" s="68"/>
      <c r="D1083" s="68"/>
      <c r="E1083" s="69"/>
      <c r="F1083" s="69"/>
      <c r="G1083" s="69"/>
      <c r="H1083" s="69"/>
      <c r="I1083" s="69"/>
      <c r="J1083" s="69"/>
      <c r="K1083" s="69"/>
      <c r="L1083" s="69"/>
      <c r="M1083" s="68"/>
      <c r="N1083" s="70"/>
      <c r="O1083" s="70"/>
      <c r="P1083" s="70"/>
      <c r="Q1083" s="71"/>
      <c r="R1083" s="70"/>
      <c r="S1083" s="70"/>
      <c r="T1083" s="70"/>
      <c r="U1083" s="70"/>
      <c r="V1083" s="70"/>
      <c r="W1083" s="70"/>
      <c r="X1083" s="70"/>
      <c r="Y1083" s="70"/>
      <c r="Z1083" s="70"/>
      <c r="AA1083" s="70"/>
      <c r="AB1083" s="70"/>
      <c r="AC1083" s="70"/>
      <c r="AD1083" s="70"/>
      <c r="AE1083" s="70"/>
      <c r="AF1083" s="70"/>
      <c r="AG1083" s="70"/>
      <c r="AH1083" s="70"/>
      <c r="AI1083" s="70"/>
      <c r="AJ1083" s="70"/>
      <c r="AK1083" s="70"/>
      <c r="AL1083" s="70"/>
      <c r="AM1083" s="70"/>
      <c r="AN1083" s="70"/>
      <c r="AO1083" s="70"/>
      <c r="AP1083" s="70"/>
      <c r="AQ1083" s="70"/>
      <c r="AR1083" s="70"/>
      <c r="AS1083" s="70"/>
      <c r="AT1083" s="70"/>
      <c r="AU1083" s="70"/>
      <c r="AV1083" s="70"/>
    </row>
    <row r="1084" spans="1:48" ht="27.95" hidden="1" customHeight="1">
      <c r="A1084" s="55" t="s">
        <v>1445</v>
      </c>
      <c r="B1084" s="56" t="s">
        <v>1446</v>
      </c>
      <c r="C1084" s="56" t="s">
        <v>9</v>
      </c>
      <c r="D1084" s="57"/>
      <c r="E1084" s="58"/>
      <c r="F1084" s="58"/>
      <c r="G1084" s="58"/>
      <c r="H1084" s="58"/>
      <c r="I1084" s="58"/>
      <c r="J1084" s="58"/>
      <c r="K1084" s="58"/>
      <c r="L1084" s="58"/>
      <c r="M1084" s="56"/>
      <c r="N1084" s="1"/>
      <c r="O1084" s="1"/>
      <c r="P1084" s="1"/>
      <c r="Q1084" s="1"/>
      <c r="R1084" s="1"/>
      <c r="S1084" s="1"/>
      <c r="T1084" s="1"/>
      <c r="AR1084" s="1"/>
      <c r="AS1084" s="1"/>
      <c r="AU1084" s="1"/>
    </row>
    <row r="1085" spans="1:48" ht="27.95" hidden="1" customHeight="1">
      <c r="A1085" s="55" t="s">
        <v>1448</v>
      </c>
      <c r="B1085" s="56" t="s">
        <v>1449</v>
      </c>
      <c r="C1085" s="56" t="s">
        <v>16</v>
      </c>
      <c r="D1085" s="57"/>
      <c r="E1085" s="58"/>
      <c r="F1085" s="58"/>
      <c r="G1085" s="58"/>
      <c r="H1085" s="58"/>
      <c r="I1085" s="58"/>
      <c r="J1085" s="58"/>
      <c r="K1085" s="58"/>
      <c r="L1085" s="58"/>
      <c r="M1085" s="56"/>
      <c r="N1085" s="1"/>
      <c r="O1085" s="1"/>
      <c r="P1085" s="1"/>
      <c r="Q1085" s="1"/>
      <c r="R1085" s="1"/>
      <c r="S1085" s="1"/>
      <c r="T1085" s="1"/>
      <c r="AR1085" s="1"/>
      <c r="AS1085" s="1"/>
      <c r="AU1085" s="1"/>
    </row>
    <row r="1086" spans="1:48" ht="27.95" hidden="1" customHeight="1">
      <c r="A1086" s="57"/>
      <c r="B1086" s="57"/>
      <c r="C1086" s="57"/>
      <c r="D1086" s="57"/>
      <c r="E1086" s="58"/>
      <c r="F1086" s="58"/>
      <c r="G1086" s="58"/>
      <c r="H1086" s="58"/>
      <c r="I1086" s="58"/>
      <c r="J1086" s="58"/>
      <c r="K1086" s="58"/>
      <c r="L1086" s="58"/>
      <c r="M1086" s="57"/>
      <c r="Q1086" s="1"/>
    </row>
    <row r="1087" spans="1:48" ht="27.95" hidden="1" customHeight="1">
      <c r="A1087" s="57"/>
      <c r="B1087" s="57"/>
      <c r="C1087" s="57"/>
      <c r="D1087" s="57"/>
      <c r="E1087" s="58"/>
      <c r="F1087" s="58"/>
      <c r="G1087" s="58"/>
      <c r="H1087" s="58"/>
      <c r="I1087" s="58"/>
      <c r="J1087" s="58"/>
      <c r="K1087" s="58"/>
      <c r="L1087" s="58"/>
      <c r="M1087" s="57"/>
      <c r="Q1087" s="1"/>
    </row>
    <row r="1088" spans="1:48" ht="27.95" hidden="1" customHeight="1">
      <c r="A1088" s="57"/>
      <c r="B1088" s="57"/>
      <c r="C1088" s="57"/>
      <c r="D1088" s="57"/>
      <c r="E1088" s="58"/>
      <c r="F1088" s="58"/>
      <c r="G1088" s="58"/>
      <c r="H1088" s="58"/>
      <c r="I1088" s="58"/>
      <c r="J1088" s="58"/>
      <c r="K1088" s="58"/>
      <c r="L1088" s="58"/>
      <c r="M1088" s="57"/>
      <c r="Q1088" s="1"/>
    </row>
    <row r="1089" spans="1:17" ht="27.95" hidden="1" customHeight="1">
      <c r="A1089" s="57"/>
      <c r="B1089" s="57"/>
      <c r="C1089" s="57"/>
      <c r="D1089" s="57"/>
      <c r="E1089" s="58"/>
      <c r="F1089" s="58"/>
      <c r="G1089" s="58"/>
      <c r="H1089" s="58"/>
      <c r="I1089" s="58"/>
      <c r="J1089" s="58"/>
      <c r="K1089" s="58"/>
      <c r="L1089" s="58"/>
      <c r="M1089" s="57"/>
      <c r="Q1089" s="1"/>
    </row>
    <row r="1090" spans="1:17" ht="27.95" hidden="1" customHeight="1">
      <c r="A1090" s="57"/>
      <c r="B1090" s="57"/>
      <c r="C1090" s="57"/>
      <c r="D1090" s="57"/>
      <c r="E1090" s="58"/>
      <c r="F1090" s="58"/>
      <c r="G1090" s="58"/>
      <c r="H1090" s="58"/>
      <c r="I1090" s="58"/>
      <c r="J1090" s="58"/>
      <c r="K1090" s="58"/>
      <c r="L1090" s="58"/>
      <c r="M1090" s="57"/>
      <c r="Q1090" s="1"/>
    </row>
    <row r="1091" spans="1:17" ht="27.95" hidden="1" customHeight="1">
      <c r="A1091" s="57"/>
      <c r="B1091" s="57"/>
      <c r="C1091" s="57"/>
      <c r="D1091" s="57"/>
      <c r="E1091" s="58"/>
      <c r="F1091" s="58"/>
      <c r="G1091" s="58"/>
      <c r="H1091" s="58"/>
      <c r="I1091" s="58"/>
      <c r="J1091" s="58"/>
      <c r="K1091" s="58"/>
      <c r="L1091" s="58"/>
      <c r="M1091" s="57"/>
      <c r="Q1091" s="1"/>
    </row>
    <row r="1092" spans="1:17" ht="27.95" hidden="1" customHeight="1">
      <c r="A1092" s="57"/>
      <c r="B1092" s="57"/>
      <c r="C1092" s="57"/>
      <c r="D1092" s="57"/>
      <c r="E1092" s="58"/>
      <c r="F1092" s="58"/>
      <c r="G1092" s="58"/>
      <c r="H1092" s="58"/>
      <c r="I1092" s="58"/>
      <c r="J1092" s="58"/>
      <c r="K1092" s="58"/>
      <c r="L1092" s="58"/>
      <c r="M1092" s="57"/>
      <c r="Q1092" s="1"/>
    </row>
    <row r="1093" spans="1:17" ht="27.95" hidden="1" customHeight="1">
      <c r="A1093" s="57"/>
      <c r="B1093" s="57"/>
      <c r="C1093" s="57"/>
      <c r="D1093" s="57"/>
      <c r="E1093" s="58"/>
      <c r="F1093" s="58"/>
      <c r="G1093" s="58"/>
      <c r="H1093" s="58"/>
      <c r="I1093" s="58"/>
      <c r="J1093" s="58"/>
      <c r="K1093" s="58"/>
      <c r="L1093" s="58"/>
      <c r="M1093" s="57"/>
      <c r="Q1093" s="1"/>
    </row>
    <row r="1094" spans="1:17" ht="27.95" hidden="1" customHeight="1">
      <c r="A1094" s="57"/>
      <c r="B1094" s="57"/>
      <c r="C1094" s="57"/>
      <c r="D1094" s="57"/>
      <c r="E1094" s="58"/>
      <c r="F1094" s="58"/>
      <c r="G1094" s="58"/>
      <c r="H1094" s="58"/>
      <c r="I1094" s="58"/>
      <c r="J1094" s="58"/>
      <c r="K1094" s="58"/>
      <c r="L1094" s="58"/>
      <c r="M1094" s="57"/>
      <c r="Q1094" s="1"/>
    </row>
    <row r="1095" spans="1:17" ht="27.95" hidden="1" customHeight="1">
      <c r="A1095" s="57"/>
      <c r="B1095" s="57"/>
      <c r="C1095" s="57"/>
      <c r="D1095" s="57"/>
      <c r="E1095" s="58"/>
      <c r="F1095" s="58"/>
      <c r="G1095" s="58"/>
      <c r="H1095" s="58"/>
      <c r="I1095" s="58"/>
      <c r="J1095" s="58"/>
      <c r="K1095" s="58"/>
      <c r="L1095" s="58"/>
      <c r="M1095" s="57"/>
      <c r="Q1095" s="1"/>
    </row>
    <row r="1096" spans="1:17" ht="27.95" hidden="1" customHeight="1">
      <c r="A1096" s="57"/>
      <c r="B1096" s="57"/>
      <c r="C1096" s="57"/>
      <c r="D1096" s="57"/>
      <c r="E1096" s="58"/>
      <c r="F1096" s="58"/>
      <c r="G1096" s="58"/>
      <c r="H1096" s="58"/>
      <c r="I1096" s="58"/>
      <c r="J1096" s="58"/>
      <c r="K1096" s="58"/>
      <c r="L1096" s="58"/>
      <c r="M1096" s="57"/>
      <c r="Q1096" s="1"/>
    </row>
    <row r="1097" spans="1:17" ht="27.95" hidden="1" customHeight="1">
      <c r="A1097" s="57"/>
      <c r="B1097" s="57"/>
      <c r="C1097" s="57"/>
      <c r="D1097" s="57"/>
      <c r="E1097" s="58"/>
      <c r="F1097" s="58"/>
      <c r="G1097" s="58"/>
      <c r="H1097" s="58"/>
      <c r="I1097" s="58"/>
      <c r="J1097" s="58"/>
      <c r="K1097" s="58"/>
      <c r="L1097" s="58"/>
      <c r="M1097" s="57"/>
      <c r="Q1097" s="1"/>
    </row>
    <row r="1098" spans="1:17" ht="27.95" hidden="1" customHeight="1">
      <c r="A1098" s="57"/>
      <c r="B1098" s="57"/>
      <c r="C1098" s="57"/>
      <c r="D1098" s="57"/>
      <c r="E1098" s="58"/>
      <c r="F1098" s="58"/>
      <c r="G1098" s="58"/>
      <c r="H1098" s="58"/>
      <c r="I1098" s="58"/>
      <c r="J1098" s="58"/>
      <c r="K1098" s="58"/>
      <c r="L1098" s="58"/>
      <c r="M1098" s="57"/>
      <c r="Q1098" s="1"/>
    </row>
    <row r="1099" spans="1:17" ht="27.95" hidden="1" customHeight="1">
      <c r="A1099" s="57"/>
      <c r="B1099" s="57"/>
      <c r="C1099" s="57"/>
      <c r="D1099" s="57"/>
      <c r="E1099" s="58"/>
      <c r="F1099" s="58"/>
      <c r="G1099" s="58"/>
      <c r="H1099" s="58"/>
      <c r="I1099" s="58"/>
      <c r="J1099" s="58"/>
      <c r="K1099" s="58"/>
      <c r="L1099" s="58"/>
      <c r="M1099" s="57"/>
      <c r="Q1099" s="1"/>
    </row>
    <row r="1100" spans="1:17" ht="27.95" hidden="1" customHeight="1">
      <c r="A1100" s="57"/>
      <c r="B1100" s="57"/>
      <c r="C1100" s="57"/>
      <c r="D1100" s="57"/>
      <c r="E1100" s="58"/>
      <c r="F1100" s="58"/>
      <c r="G1100" s="58"/>
      <c r="H1100" s="58"/>
      <c r="I1100" s="58"/>
      <c r="J1100" s="58"/>
      <c r="K1100" s="58"/>
      <c r="L1100" s="58"/>
      <c r="M1100" s="57"/>
      <c r="Q1100" s="1"/>
    </row>
    <row r="1101" spans="1:17" ht="27.95" hidden="1" customHeight="1">
      <c r="A1101" s="57"/>
      <c r="B1101" s="57"/>
      <c r="C1101" s="57"/>
      <c r="D1101" s="57"/>
      <c r="E1101" s="58"/>
      <c r="F1101" s="58"/>
      <c r="G1101" s="58"/>
      <c r="H1101" s="58"/>
      <c r="I1101" s="58"/>
      <c r="J1101" s="58"/>
      <c r="K1101" s="58"/>
      <c r="L1101" s="58"/>
      <c r="M1101" s="57"/>
      <c r="Q1101" s="1"/>
    </row>
    <row r="1102" spans="1:17" ht="27.95" hidden="1" customHeight="1">
      <c r="A1102" s="57"/>
      <c r="B1102" s="57"/>
      <c r="C1102" s="57"/>
      <c r="D1102" s="57"/>
      <c r="E1102" s="58"/>
      <c r="F1102" s="58"/>
      <c r="G1102" s="58"/>
      <c r="H1102" s="58"/>
      <c r="I1102" s="58"/>
      <c r="J1102" s="58"/>
      <c r="K1102" s="58"/>
      <c r="L1102" s="58"/>
      <c r="M1102" s="57"/>
      <c r="Q1102" s="1"/>
    </row>
    <row r="1103" spans="1:17" ht="27.95" hidden="1" customHeight="1">
      <c r="A1103" s="57"/>
      <c r="B1103" s="57"/>
      <c r="C1103" s="57"/>
      <c r="D1103" s="57"/>
      <c r="E1103" s="58"/>
      <c r="F1103" s="58"/>
      <c r="G1103" s="58"/>
      <c r="H1103" s="58"/>
      <c r="I1103" s="58"/>
      <c r="J1103" s="58"/>
      <c r="K1103" s="58"/>
      <c r="L1103" s="58"/>
      <c r="M1103" s="57"/>
      <c r="Q1103" s="1"/>
    </row>
    <row r="1104" spans="1:17" ht="27.95" hidden="1" customHeight="1">
      <c r="A1104" s="57"/>
      <c r="B1104" s="57"/>
      <c r="C1104" s="57"/>
      <c r="D1104" s="57"/>
      <c r="E1104" s="58"/>
      <c r="F1104" s="58"/>
      <c r="G1104" s="58"/>
      <c r="H1104" s="58"/>
      <c r="I1104" s="58"/>
      <c r="J1104" s="58"/>
      <c r="K1104" s="58"/>
      <c r="L1104" s="58"/>
      <c r="M1104" s="57"/>
      <c r="Q1104" s="1"/>
    </row>
    <row r="1105" spans="1:48" ht="27.95" hidden="1" customHeight="1">
      <c r="A1105" s="57"/>
      <c r="B1105" s="57"/>
      <c r="C1105" s="57"/>
      <c r="D1105" s="57"/>
      <c r="E1105" s="58"/>
      <c r="F1105" s="58"/>
      <c r="G1105" s="58"/>
      <c r="H1105" s="58"/>
      <c r="I1105" s="58"/>
      <c r="J1105" s="58"/>
      <c r="K1105" s="58"/>
      <c r="L1105" s="58"/>
      <c r="M1105" s="57"/>
      <c r="Q1105" s="1"/>
    </row>
    <row r="1106" spans="1:48" ht="27.95" hidden="1" customHeight="1">
      <c r="A1106" s="57"/>
      <c r="B1106" s="57"/>
      <c r="C1106" s="57"/>
      <c r="D1106" s="57"/>
      <c r="E1106" s="58"/>
      <c r="F1106" s="58"/>
      <c r="G1106" s="58"/>
      <c r="H1106" s="58"/>
      <c r="I1106" s="58"/>
      <c r="J1106" s="58"/>
      <c r="K1106" s="58"/>
      <c r="L1106" s="58"/>
      <c r="M1106" s="57"/>
      <c r="Q1106" s="1"/>
    </row>
    <row r="1107" spans="1:48" ht="27.95" hidden="1" customHeight="1">
      <c r="A1107" s="52" t="s">
        <v>449</v>
      </c>
      <c r="B1107" s="53"/>
      <c r="C1107" s="53"/>
      <c r="D1107" s="53"/>
      <c r="E1107" s="54"/>
      <c r="F1107" s="54"/>
      <c r="G1107" s="54"/>
      <c r="H1107" s="54"/>
      <c r="I1107" s="54"/>
      <c r="J1107" s="54"/>
      <c r="K1107" s="54"/>
      <c r="L1107" s="54"/>
      <c r="M1107" s="53"/>
    </row>
    <row r="1108" spans="1:48" ht="27.95" customHeight="1">
      <c r="A1108" s="78" t="s">
        <v>1456</v>
      </c>
      <c r="B1108" s="78" t="s">
        <v>117</v>
      </c>
      <c r="C1108" s="79"/>
      <c r="D1108" s="79"/>
      <c r="E1108" s="80"/>
      <c r="F1108" s="80"/>
      <c r="G1108" s="80"/>
      <c r="H1108" s="80"/>
      <c r="I1108" s="80"/>
      <c r="J1108" s="80"/>
      <c r="K1108" s="69"/>
      <c r="L1108" s="69"/>
      <c r="M1108" s="68"/>
      <c r="N1108" s="70"/>
      <c r="O1108" s="70"/>
      <c r="P1108" s="70"/>
      <c r="Q1108" s="71"/>
      <c r="R1108" s="70"/>
      <c r="S1108" s="70"/>
      <c r="T1108" s="70"/>
      <c r="U1108" s="70"/>
      <c r="V1108" s="70"/>
      <c r="W1108" s="70"/>
      <c r="X1108" s="70"/>
      <c r="Y1108" s="70"/>
      <c r="Z1108" s="70"/>
      <c r="AA1108" s="70"/>
      <c r="AB1108" s="70"/>
      <c r="AC1108" s="70"/>
      <c r="AD1108" s="70"/>
      <c r="AE1108" s="70"/>
      <c r="AF1108" s="70"/>
      <c r="AG1108" s="70"/>
      <c r="AH1108" s="70"/>
      <c r="AI1108" s="70"/>
      <c r="AJ1108" s="70"/>
      <c r="AK1108" s="70"/>
      <c r="AL1108" s="70"/>
      <c r="AM1108" s="70"/>
      <c r="AN1108" s="70"/>
      <c r="AO1108" s="70"/>
      <c r="AP1108" s="70"/>
      <c r="AQ1108" s="70"/>
      <c r="AR1108" s="70"/>
      <c r="AS1108" s="70"/>
      <c r="AT1108" s="70"/>
      <c r="AU1108" s="70"/>
      <c r="AV1108" s="70"/>
    </row>
    <row r="1109" spans="1:48" ht="27.95" customHeight="1">
      <c r="A1109" s="81" t="s">
        <v>1458</v>
      </c>
      <c r="B1109" s="81" t="s">
        <v>1459</v>
      </c>
      <c r="C1109" s="81" t="s">
        <v>17</v>
      </c>
      <c r="D1109" s="76">
        <v>4</v>
      </c>
      <c r="E1109" s="77"/>
      <c r="F1109" s="77"/>
      <c r="G1109" s="77"/>
      <c r="H1109" s="77"/>
      <c r="I1109" s="77"/>
      <c r="J1109" s="77"/>
      <c r="K1109" s="58"/>
      <c r="L1109" s="58"/>
      <c r="M1109" s="56"/>
      <c r="N1109" s="1"/>
      <c r="O1109" s="1"/>
      <c r="P1109" s="1"/>
      <c r="Q1109" s="1"/>
      <c r="R1109" s="1"/>
      <c r="S1109" s="1"/>
      <c r="T1109" s="1"/>
      <c r="AR1109" s="1"/>
      <c r="AS1109" s="1"/>
      <c r="AU1109" s="1"/>
    </row>
    <row r="1110" spans="1:48" ht="27.95" customHeight="1">
      <c r="A1110" s="81" t="s">
        <v>1461</v>
      </c>
      <c r="B1110" s="81" t="s">
        <v>117</v>
      </c>
      <c r="C1110" s="81" t="s">
        <v>17</v>
      </c>
      <c r="D1110" s="76">
        <v>3</v>
      </c>
      <c r="E1110" s="77"/>
      <c r="F1110" s="77"/>
      <c r="G1110" s="77"/>
      <c r="H1110" s="77"/>
      <c r="I1110" s="77"/>
      <c r="J1110" s="77"/>
      <c r="K1110" s="58"/>
      <c r="L1110" s="58"/>
      <c r="M1110" s="56"/>
      <c r="N1110" s="1"/>
      <c r="O1110" s="1"/>
      <c r="P1110" s="1"/>
      <c r="Q1110" s="1"/>
      <c r="R1110" s="1"/>
      <c r="S1110" s="1"/>
      <c r="T1110" s="1"/>
      <c r="AR1110" s="1"/>
      <c r="AS1110" s="1"/>
      <c r="AU1110" s="1"/>
    </row>
    <row r="1111" spans="1:48" ht="27.95" customHeight="1">
      <c r="A1111" s="81" t="s">
        <v>1463</v>
      </c>
      <c r="B1111" s="81" t="s">
        <v>117</v>
      </c>
      <c r="C1111" s="81" t="s">
        <v>17</v>
      </c>
      <c r="D1111" s="76">
        <v>4</v>
      </c>
      <c r="E1111" s="77"/>
      <c r="F1111" s="77"/>
      <c r="G1111" s="77"/>
      <c r="H1111" s="77"/>
      <c r="I1111" s="77"/>
      <c r="J1111" s="77"/>
      <c r="K1111" s="58"/>
      <c r="L1111" s="58"/>
      <c r="M1111" s="56"/>
      <c r="N1111" s="1"/>
      <c r="O1111" s="1"/>
      <c r="P1111" s="1"/>
      <c r="Q1111" s="1"/>
      <c r="R1111" s="1"/>
      <c r="S1111" s="1"/>
      <c r="T1111" s="1"/>
      <c r="AR1111" s="1"/>
      <c r="AS1111" s="1"/>
      <c r="AU1111" s="1"/>
    </row>
    <row r="1112" spans="1:48" ht="27.95" customHeight="1">
      <c r="A1112" s="76"/>
      <c r="B1112" s="76"/>
      <c r="C1112" s="76"/>
      <c r="D1112" s="76"/>
      <c r="E1112" s="77"/>
      <c r="F1112" s="77"/>
      <c r="G1112" s="77"/>
      <c r="H1112" s="77"/>
      <c r="I1112" s="77"/>
      <c r="J1112" s="77"/>
      <c r="K1112" s="58"/>
      <c r="L1112" s="58"/>
      <c r="M1112" s="57"/>
      <c r="Q1112" s="1"/>
    </row>
    <row r="1113" spans="1:48" ht="27.95" customHeight="1">
      <c r="A1113" s="76"/>
      <c r="B1113" s="76"/>
      <c r="C1113" s="76"/>
      <c r="D1113" s="76"/>
      <c r="E1113" s="77"/>
      <c r="F1113" s="77"/>
      <c r="G1113" s="77"/>
      <c r="H1113" s="77"/>
      <c r="I1113" s="77"/>
      <c r="J1113" s="77"/>
      <c r="K1113" s="58"/>
      <c r="L1113" s="58"/>
      <c r="M1113" s="57"/>
      <c r="Q1113" s="1"/>
    </row>
    <row r="1114" spans="1:48" ht="27.95" customHeight="1">
      <c r="A1114" s="76"/>
      <c r="B1114" s="76"/>
      <c r="C1114" s="76"/>
      <c r="D1114" s="76"/>
      <c r="E1114" s="77"/>
      <c r="F1114" s="77"/>
      <c r="G1114" s="77"/>
      <c r="H1114" s="77"/>
      <c r="I1114" s="77"/>
      <c r="J1114" s="77"/>
      <c r="K1114" s="58"/>
      <c r="L1114" s="58"/>
      <c r="M1114" s="57"/>
      <c r="Q1114" s="1"/>
    </row>
    <row r="1115" spans="1:48" ht="27.95" customHeight="1">
      <c r="A1115" s="76"/>
      <c r="B1115" s="76"/>
      <c r="C1115" s="76"/>
      <c r="D1115" s="76"/>
      <c r="E1115" s="77"/>
      <c r="F1115" s="77"/>
      <c r="G1115" s="77"/>
      <c r="H1115" s="77"/>
      <c r="I1115" s="77"/>
      <c r="J1115" s="77"/>
      <c r="K1115" s="58"/>
      <c r="L1115" s="58"/>
      <c r="M1115" s="57"/>
      <c r="Q1115" s="1" t="s">
        <v>1457</v>
      </c>
    </row>
    <row r="1116" spans="1:48" ht="27.95" customHeight="1">
      <c r="A1116" s="76"/>
      <c r="B1116" s="76"/>
      <c r="C1116" s="76"/>
      <c r="D1116" s="76"/>
      <c r="E1116" s="77"/>
      <c r="F1116" s="77"/>
      <c r="G1116" s="77"/>
      <c r="H1116" s="77"/>
      <c r="I1116" s="77"/>
      <c r="J1116" s="77"/>
      <c r="K1116" s="58"/>
      <c r="L1116" s="58"/>
      <c r="M1116" s="57"/>
      <c r="Q1116" s="1" t="s">
        <v>1457</v>
      </c>
    </row>
    <row r="1117" spans="1:48" ht="27.95" customHeight="1">
      <c r="A1117" s="76"/>
      <c r="B1117" s="76"/>
      <c r="C1117" s="76"/>
      <c r="D1117" s="76"/>
      <c r="E1117" s="77"/>
      <c r="F1117" s="77"/>
      <c r="G1117" s="77"/>
      <c r="H1117" s="77"/>
      <c r="I1117" s="77"/>
      <c r="J1117" s="77"/>
      <c r="K1117" s="58"/>
      <c r="L1117" s="58"/>
      <c r="M1117" s="57"/>
      <c r="Q1117" s="1" t="s">
        <v>1457</v>
      </c>
    </row>
    <row r="1118" spans="1:48" ht="27.95" customHeight="1">
      <c r="A1118" s="76"/>
      <c r="B1118" s="76"/>
      <c r="C1118" s="76"/>
      <c r="D1118" s="76"/>
      <c r="E1118" s="77"/>
      <c r="F1118" s="77"/>
      <c r="G1118" s="77"/>
      <c r="H1118" s="77"/>
      <c r="I1118" s="77"/>
      <c r="J1118" s="77"/>
      <c r="K1118" s="58"/>
      <c r="L1118" s="58"/>
      <c r="M1118" s="57"/>
      <c r="Q1118" s="1" t="s">
        <v>1457</v>
      </c>
    </row>
    <row r="1119" spans="1:48" ht="27.95" customHeight="1">
      <c r="A1119" s="76"/>
      <c r="B1119" s="76"/>
      <c r="C1119" s="76"/>
      <c r="D1119" s="76"/>
      <c r="E1119" s="77"/>
      <c r="F1119" s="77"/>
      <c r="G1119" s="77"/>
      <c r="H1119" s="77"/>
      <c r="I1119" s="77"/>
      <c r="J1119" s="77"/>
      <c r="K1119" s="58"/>
      <c r="L1119" s="58"/>
      <c r="M1119" s="57"/>
      <c r="Q1119" s="1" t="s">
        <v>1457</v>
      </c>
    </row>
    <row r="1120" spans="1:48" ht="27.95" customHeight="1">
      <c r="A1120" s="76"/>
      <c r="B1120" s="76"/>
      <c r="C1120" s="76"/>
      <c r="D1120" s="76"/>
      <c r="E1120" s="77"/>
      <c r="F1120" s="77"/>
      <c r="G1120" s="77"/>
      <c r="H1120" s="77"/>
      <c r="I1120" s="77"/>
      <c r="J1120" s="77"/>
      <c r="K1120" s="58"/>
      <c r="L1120" s="58"/>
      <c r="M1120" s="57"/>
      <c r="Q1120" s="1" t="s">
        <v>1457</v>
      </c>
    </row>
    <row r="1121" spans="1:48" ht="27.95" customHeight="1">
      <c r="A1121" s="76"/>
      <c r="B1121" s="76"/>
      <c r="C1121" s="76"/>
      <c r="D1121" s="76"/>
      <c r="E1121" s="77"/>
      <c r="F1121" s="77"/>
      <c r="G1121" s="77"/>
      <c r="H1121" s="77"/>
      <c r="I1121" s="77"/>
      <c r="J1121" s="77"/>
      <c r="K1121" s="58"/>
      <c r="L1121" s="58"/>
      <c r="M1121" s="57"/>
      <c r="Q1121" s="1" t="s">
        <v>1457</v>
      </c>
    </row>
    <row r="1122" spans="1:48" ht="27.95" customHeight="1">
      <c r="A1122" s="57"/>
      <c r="B1122" s="57"/>
      <c r="C1122" s="57"/>
      <c r="D1122" s="57"/>
      <c r="E1122" s="58"/>
      <c r="F1122" s="58"/>
      <c r="G1122" s="58"/>
      <c r="H1122" s="58"/>
      <c r="I1122" s="58"/>
      <c r="J1122" s="58"/>
      <c r="K1122" s="58"/>
      <c r="L1122" s="58"/>
      <c r="M1122" s="57"/>
      <c r="Q1122" s="1" t="s">
        <v>1457</v>
      </c>
    </row>
    <row r="1123" spans="1:48" ht="27.95" customHeight="1">
      <c r="A1123" s="57"/>
      <c r="B1123" s="57"/>
      <c r="C1123" s="57"/>
      <c r="D1123" s="57"/>
      <c r="E1123" s="58"/>
      <c r="F1123" s="58"/>
      <c r="G1123" s="58"/>
      <c r="H1123" s="58"/>
      <c r="I1123" s="58"/>
      <c r="J1123" s="58"/>
      <c r="K1123" s="58"/>
      <c r="L1123" s="58"/>
      <c r="M1123" s="57"/>
      <c r="Q1123" s="1" t="s">
        <v>1457</v>
      </c>
    </row>
    <row r="1124" spans="1:48" ht="27.95" customHeight="1">
      <c r="A1124" s="57"/>
      <c r="B1124" s="57"/>
      <c r="C1124" s="57"/>
      <c r="D1124" s="57"/>
      <c r="E1124" s="58"/>
      <c r="F1124" s="58"/>
      <c r="G1124" s="58"/>
      <c r="H1124" s="58"/>
      <c r="I1124" s="58"/>
      <c r="J1124" s="58"/>
      <c r="K1124" s="58"/>
      <c r="L1124" s="58"/>
      <c r="M1124" s="57"/>
      <c r="Q1124" s="1" t="s">
        <v>1457</v>
      </c>
    </row>
    <row r="1125" spans="1:48" ht="27.95" customHeight="1">
      <c r="A1125" s="57"/>
      <c r="B1125" s="57"/>
      <c r="C1125" s="57"/>
      <c r="D1125" s="57"/>
      <c r="E1125" s="58"/>
      <c r="F1125" s="58"/>
      <c r="G1125" s="58"/>
      <c r="H1125" s="58"/>
      <c r="I1125" s="58"/>
      <c r="J1125" s="58"/>
      <c r="K1125" s="58"/>
      <c r="L1125" s="58"/>
      <c r="M1125" s="57"/>
      <c r="Q1125" s="1" t="s">
        <v>1457</v>
      </c>
    </row>
    <row r="1126" spans="1:48" ht="27.95" customHeight="1">
      <c r="A1126" s="57"/>
      <c r="B1126" s="57"/>
      <c r="C1126" s="57"/>
      <c r="D1126" s="57"/>
      <c r="E1126" s="58"/>
      <c r="F1126" s="58"/>
      <c r="G1126" s="58"/>
      <c r="H1126" s="58"/>
      <c r="I1126" s="58"/>
      <c r="J1126" s="58"/>
      <c r="K1126" s="58"/>
      <c r="L1126" s="58"/>
      <c r="M1126" s="57"/>
      <c r="Q1126" s="1" t="s">
        <v>1457</v>
      </c>
    </row>
    <row r="1127" spans="1:48" ht="27.95" customHeight="1">
      <c r="A1127" s="57"/>
      <c r="B1127" s="57"/>
      <c r="C1127" s="57"/>
      <c r="D1127" s="57"/>
      <c r="E1127" s="58"/>
      <c r="F1127" s="58"/>
      <c r="G1127" s="58"/>
      <c r="H1127" s="58"/>
      <c r="I1127" s="58"/>
      <c r="J1127" s="58"/>
      <c r="K1127" s="58"/>
      <c r="L1127" s="58"/>
      <c r="M1127" s="57"/>
      <c r="Q1127" s="1" t="s">
        <v>1457</v>
      </c>
    </row>
    <row r="1128" spans="1:48" ht="27.95" customHeight="1">
      <c r="A1128" s="57"/>
      <c r="B1128" s="57"/>
      <c r="C1128" s="57"/>
      <c r="D1128" s="57"/>
      <c r="E1128" s="58"/>
      <c r="F1128" s="58"/>
      <c r="G1128" s="58"/>
      <c r="H1128" s="58"/>
      <c r="I1128" s="58"/>
      <c r="J1128" s="58"/>
      <c r="K1128" s="58"/>
      <c r="L1128" s="58"/>
      <c r="M1128" s="57"/>
      <c r="Q1128" s="1" t="s">
        <v>1457</v>
      </c>
    </row>
    <row r="1129" spans="1:48" ht="27.95" customHeight="1">
      <c r="A1129" s="57"/>
      <c r="B1129" s="57"/>
      <c r="C1129" s="57"/>
      <c r="D1129" s="57"/>
      <c r="E1129" s="58"/>
      <c r="F1129" s="58"/>
      <c r="G1129" s="58"/>
      <c r="H1129" s="58"/>
      <c r="I1129" s="58"/>
      <c r="J1129" s="58"/>
      <c r="K1129" s="58"/>
      <c r="L1129" s="58"/>
      <c r="M1129" s="57"/>
      <c r="Q1129" s="1" t="s">
        <v>1457</v>
      </c>
    </row>
    <row r="1130" spans="1:48" ht="27.95" customHeight="1">
      <c r="A1130" s="57"/>
      <c r="B1130" s="57"/>
      <c r="C1130" s="57"/>
      <c r="D1130" s="57"/>
      <c r="E1130" s="58"/>
      <c r="F1130" s="58"/>
      <c r="G1130" s="58"/>
      <c r="H1130" s="58"/>
      <c r="I1130" s="58"/>
      <c r="J1130" s="58"/>
      <c r="K1130" s="58"/>
      <c r="L1130" s="58"/>
      <c r="M1130" s="57"/>
      <c r="Q1130" s="1" t="s">
        <v>1457</v>
      </c>
    </row>
    <row r="1131" spans="1:48" ht="27.95" customHeight="1">
      <c r="A1131" s="57"/>
      <c r="B1131" s="57"/>
      <c r="C1131" s="57"/>
      <c r="D1131" s="57"/>
      <c r="E1131" s="58"/>
      <c r="F1131" s="58"/>
      <c r="G1131" s="58"/>
      <c r="H1131" s="58"/>
      <c r="I1131" s="58"/>
      <c r="J1131" s="58"/>
      <c r="K1131" s="58"/>
      <c r="L1131" s="58"/>
      <c r="M1131" s="57"/>
      <c r="Q1131" s="1" t="s">
        <v>1457</v>
      </c>
    </row>
    <row r="1132" spans="1:48" ht="27.95" customHeight="1">
      <c r="A1132" s="52" t="s">
        <v>449</v>
      </c>
      <c r="B1132" s="53"/>
      <c r="C1132" s="53"/>
      <c r="D1132" s="53"/>
      <c r="E1132" s="54"/>
      <c r="F1132" s="54"/>
      <c r="G1132" s="54"/>
      <c r="H1132" s="54"/>
      <c r="I1132" s="54"/>
      <c r="J1132" s="54"/>
      <c r="K1132" s="54"/>
      <c r="L1132" s="54"/>
      <c r="M1132" s="53"/>
      <c r="N1132" t="s">
        <v>524</v>
      </c>
    </row>
    <row r="1133" spans="1:48" ht="27.95" customHeight="1">
      <c r="A1133" s="78" t="s">
        <v>1464</v>
      </c>
      <c r="B1133" s="78" t="s">
        <v>117</v>
      </c>
      <c r="C1133" s="79"/>
      <c r="D1133" s="79"/>
      <c r="E1133" s="80"/>
      <c r="F1133" s="80"/>
      <c r="G1133" s="80"/>
      <c r="H1133" s="80"/>
      <c r="I1133" s="80"/>
      <c r="J1133" s="69"/>
      <c r="K1133" s="69"/>
      <c r="L1133" s="69"/>
      <c r="M1133" s="68"/>
      <c r="N1133" s="70"/>
      <c r="O1133" s="70"/>
      <c r="P1133" s="70"/>
      <c r="Q1133" s="71" t="s">
        <v>1465</v>
      </c>
      <c r="R1133" s="70"/>
      <c r="S1133" s="70"/>
      <c r="T1133" s="70"/>
      <c r="U1133" s="70"/>
      <c r="V1133" s="70"/>
      <c r="W1133" s="70"/>
      <c r="X1133" s="70"/>
      <c r="Y1133" s="70"/>
      <c r="Z1133" s="70"/>
      <c r="AA1133" s="70"/>
      <c r="AB1133" s="70"/>
      <c r="AC1133" s="70"/>
      <c r="AD1133" s="70"/>
      <c r="AE1133" s="70"/>
      <c r="AF1133" s="70"/>
      <c r="AG1133" s="70"/>
      <c r="AH1133" s="70"/>
      <c r="AI1133" s="70"/>
      <c r="AJ1133" s="70"/>
      <c r="AK1133" s="70"/>
      <c r="AL1133" s="70"/>
      <c r="AM1133" s="70"/>
      <c r="AN1133" s="70"/>
      <c r="AO1133" s="70"/>
      <c r="AP1133" s="70"/>
      <c r="AQ1133" s="70"/>
      <c r="AR1133" s="70"/>
      <c r="AS1133" s="70"/>
      <c r="AT1133" s="70"/>
      <c r="AU1133" s="70"/>
      <c r="AV1133" s="70"/>
    </row>
    <row r="1134" spans="1:48" ht="27.95" customHeight="1">
      <c r="A1134" s="81" t="s">
        <v>1458</v>
      </c>
      <c r="B1134" s="81" t="s">
        <v>1459</v>
      </c>
      <c r="C1134" s="81" t="s">
        <v>17</v>
      </c>
      <c r="D1134" s="76">
        <v>4</v>
      </c>
      <c r="E1134" s="77"/>
      <c r="F1134" s="77"/>
      <c r="G1134" s="77"/>
      <c r="H1134" s="77"/>
      <c r="I1134" s="77"/>
      <c r="J1134" s="58"/>
      <c r="K1134" s="58"/>
      <c r="L1134" s="58"/>
      <c r="M1134" s="56"/>
      <c r="N1134" s="1" t="s">
        <v>1460</v>
      </c>
      <c r="O1134" s="1" t="s">
        <v>117</v>
      </c>
      <c r="P1134" s="1" t="s">
        <v>117</v>
      </c>
      <c r="Q1134" s="1" t="s">
        <v>1465</v>
      </c>
      <c r="R1134" s="1" t="s">
        <v>485</v>
      </c>
      <c r="S1134" s="1" t="s">
        <v>373</v>
      </c>
      <c r="T1134" s="1" t="s">
        <v>373</v>
      </c>
      <c r="X1134">
        <v>1</v>
      </c>
      <c r="AR1134" s="1" t="s">
        <v>117</v>
      </c>
      <c r="AS1134" s="1" t="s">
        <v>117</v>
      </c>
      <c r="AU1134" s="1" t="s">
        <v>1466</v>
      </c>
      <c r="AV1134">
        <v>746</v>
      </c>
    </row>
    <row r="1135" spans="1:48" ht="27.95" customHeight="1">
      <c r="A1135" s="81" t="s">
        <v>1461</v>
      </c>
      <c r="B1135" s="81" t="s">
        <v>117</v>
      </c>
      <c r="C1135" s="81" t="s">
        <v>17</v>
      </c>
      <c r="D1135" s="76">
        <v>3</v>
      </c>
      <c r="E1135" s="77"/>
      <c r="F1135" s="77"/>
      <c r="G1135" s="77"/>
      <c r="H1135" s="77"/>
      <c r="I1135" s="77"/>
      <c r="J1135" s="58"/>
      <c r="K1135" s="58"/>
      <c r="L1135" s="58"/>
      <c r="M1135" s="56"/>
      <c r="N1135" s="1" t="s">
        <v>1462</v>
      </c>
      <c r="O1135" s="1" t="s">
        <v>117</v>
      </c>
      <c r="P1135" s="1" t="s">
        <v>117</v>
      </c>
      <c r="Q1135" s="1" t="s">
        <v>1465</v>
      </c>
      <c r="R1135" s="1" t="s">
        <v>485</v>
      </c>
      <c r="S1135" s="1" t="s">
        <v>373</v>
      </c>
      <c r="T1135" s="1" t="s">
        <v>373</v>
      </c>
      <c r="X1135">
        <v>1</v>
      </c>
      <c r="AR1135" s="1" t="s">
        <v>117</v>
      </c>
      <c r="AS1135" s="1" t="s">
        <v>117</v>
      </c>
      <c r="AU1135" s="1" t="s">
        <v>1467</v>
      </c>
      <c r="AV1135">
        <v>747</v>
      </c>
    </row>
    <row r="1136" spans="1:48" ht="27.95" customHeight="1">
      <c r="A1136" s="81" t="s">
        <v>1468</v>
      </c>
      <c r="B1136" s="81" t="s">
        <v>117</v>
      </c>
      <c r="C1136" s="81" t="s">
        <v>17</v>
      </c>
      <c r="D1136" s="76">
        <v>4</v>
      </c>
      <c r="E1136" s="77"/>
      <c r="F1136" s="77"/>
      <c r="G1136" s="77"/>
      <c r="H1136" s="77"/>
      <c r="I1136" s="77"/>
      <c r="J1136" s="58"/>
      <c r="K1136" s="58"/>
      <c r="L1136" s="58"/>
      <c r="M1136" s="56"/>
      <c r="N1136" s="1" t="s">
        <v>1469</v>
      </c>
      <c r="O1136" s="1" t="s">
        <v>117</v>
      </c>
      <c r="P1136" s="1" t="s">
        <v>117</v>
      </c>
      <c r="Q1136" s="1" t="s">
        <v>1465</v>
      </c>
      <c r="R1136" s="1" t="s">
        <v>485</v>
      </c>
      <c r="S1136" s="1" t="s">
        <v>373</v>
      </c>
      <c r="T1136" s="1" t="s">
        <v>373</v>
      </c>
      <c r="X1136">
        <v>1</v>
      </c>
      <c r="AR1136" s="1" t="s">
        <v>117</v>
      </c>
      <c r="AS1136" s="1" t="s">
        <v>117</v>
      </c>
      <c r="AU1136" s="1" t="s">
        <v>1470</v>
      </c>
      <c r="AV1136">
        <v>748</v>
      </c>
    </row>
    <row r="1137" spans="1:48" ht="27.95" customHeight="1">
      <c r="A1137" s="81" t="s">
        <v>1471</v>
      </c>
      <c r="B1137" s="81" t="s">
        <v>117</v>
      </c>
      <c r="C1137" s="81" t="s">
        <v>17</v>
      </c>
      <c r="D1137" s="76">
        <v>1</v>
      </c>
      <c r="E1137" s="77"/>
      <c r="F1137" s="77"/>
      <c r="G1137" s="77"/>
      <c r="H1137" s="77"/>
      <c r="I1137" s="77"/>
      <c r="J1137" s="58"/>
      <c r="K1137" s="58"/>
      <c r="L1137" s="58"/>
      <c r="M1137" s="56"/>
      <c r="N1137" s="1" t="s">
        <v>1472</v>
      </c>
      <c r="O1137" s="1" t="s">
        <v>117</v>
      </c>
      <c r="P1137" s="1" t="s">
        <v>117</v>
      </c>
      <c r="Q1137" s="1" t="s">
        <v>1465</v>
      </c>
      <c r="R1137" s="1" t="s">
        <v>485</v>
      </c>
      <c r="S1137" s="1" t="s">
        <v>373</v>
      </c>
      <c r="T1137" s="1" t="s">
        <v>373</v>
      </c>
      <c r="X1137">
        <v>1</v>
      </c>
      <c r="AR1137" s="1" t="s">
        <v>117</v>
      </c>
      <c r="AS1137" s="1" t="s">
        <v>117</v>
      </c>
      <c r="AU1137" s="1" t="s">
        <v>1473</v>
      </c>
      <c r="AV1137">
        <v>749</v>
      </c>
    </row>
    <row r="1138" spans="1:48" ht="27.95" customHeight="1">
      <c r="A1138" s="76"/>
      <c r="B1138" s="76"/>
      <c r="C1138" s="76"/>
      <c r="D1138" s="76"/>
      <c r="E1138" s="77"/>
      <c r="F1138" s="77"/>
      <c r="G1138" s="77"/>
      <c r="H1138" s="77"/>
      <c r="I1138" s="77"/>
      <c r="J1138" s="58"/>
      <c r="K1138" s="58"/>
      <c r="L1138" s="58"/>
      <c r="M1138" s="57"/>
      <c r="Q1138" s="1" t="s">
        <v>1465</v>
      </c>
    </row>
    <row r="1139" spans="1:48" ht="27.95" customHeight="1">
      <c r="A1139" s="76"/>
      <c r="B1139" s="76"/>
      <c r="C1139" s="76"/>
      <c r="D1139" s="76"/>
      <c r="E1139" s="77"/>
      <c r="F1139" s="77"/>
      <c r="G1139" s="77"/>
      <c r="H1139" s="77"/>
      <c r="I1139" s="77"/>
      <c r="J1139" s="58"/>
      <c r="K1139" s="58"/>
      <c r="L1139" s="58"/>
      <c r="M1139" s="57"/>
      <c r="Q1139" s="1" t="s">
        <v>1465</v>
      </c>
    </row>
    <row r="1140" spans="1:48" ht="27.95" customHeight="1">
      <c r="A1140" s="76"/>
      <c r="B1140" s="76"/>
      <c r="C1140" s="76"/>
      <c r="D1140" s="76"/>
      <c r="E1140" s="77"/>
      <c r="F1140" s="77"/>
      <c r="G1140" s="77"/>
      <c r="H1140" s="77"/>
      <c r="I1140" s="77"/>
      <c r="J1140" s="58"/>
      <c r="K1140" s="58"/>
      <c r="L1140" s="58"/>
      <c r="M1140" s="57"/>
      <c r="Q1140" s="1" t="s">
        <v>1465</v>
      </c>
    </row>
    <row r="1141" spans="1:48" ht="27.95" customHeight="1">
      <c r="A1141" s="76"/>
      <c r="B1141" s="76"/>
      <c r="C1141" s="76"/>
      <c r="D1141" s="76"/>
      <c r="E1141" s="77"/>
      <c r="F1141" s="77"/>
      <c r="G1141" s="77"/>
      <c r="H1141" s="77"/>
      <c r="I1141" s="77"/>
      <c r="J1141" s="58"/>
      <c r="K1141" s="58"/>
      <c r="L1141" s="58"/>
      <c r="M1141" s="57"/>
      <c r="Q1141" s="1" t="s">
        <v>1465</v>
      </c>
    </row>
    <row r="1142" spans="1:48" ht="27.95" customHeight="1">
      <c r="A1142" s="76"/>
      <c r="B1142" s="76"/>
      <c r="C1142" s="76"/>
      <c r="D1142" s="76"/>
      <c r="E1142" s="77"/>
      <c r="F1142" s="77"/>
      <c r="G1142" s="77"/>
      <c r="H1142" s="77"/>
      <c r="I1142" s="77"/>
      <c r="J1142" s="58"/>
      <c r="K1142" s="58"/>
      <c r="L1142" s="58"/>
      <c r="M1142" s="57"/>
      <c r="Q1142" s="1" t="s">
        <v>1465</v>
      </c>
    </row>
    <row r="1143" spans="1:48" ht="27.95" customHeight="1">
      <c r="A1143" s="76"/>
      <c r="B1143" s="76"/>
      <c r="C1143" s="76"/>
      <c r="D1143" s="76"/>
      <c r="E1143" s="77"/>
      <c r="F1143" s="77"/>
      <c r="G1143" s="77"/>
      <c r="H1143" s="77"/>
      <c r="I1143" s="77"/>
      <c r="J1143" s="58"/>
      <c r="K1143" s="58"/>
      <c r="L1143" s="58"/>
      <c r="M1143" s="57"/>
      <c r="Q1143" s="1" t="s">
        <v>1465</v>
      </c>
    </row>
    <row r="1144" spans="1:48" ht="27.95" customHeight="1">
      <c r="A1144" s="76"/>
      <c r="B1144" s="76"/>
      <c r="C1144" s="76"/>
      <c r="D1144" s="76"/>
      <c r="E1144" s="77"/>
      <c r="F1144" s="77"/>
      <c r="G1144" s="77"/>
      <c r="H1144" s="77"/>
      <c r="I1144" s="77"/>
      <c r="J1144" s="58"/>
      <c r="K1144" s="58"/>
      <c r="L1144" s="58"/>
      <c r="M1144" s="57"/>
      <c r="Q1144" s="1" t="s">
        <v>1465</v>
      </c>
    </row>
    <row r="1145" spans="1:48" ht="27.95" customHeight="1">
      <c r="A1145" s="76"/>
      <c r="B1145" s="76"/>
      <c r="C1145" s="76"/>
      <c r="D1145" s="76"/>
      <c r="E1145" s="77"/>
      <c r="F1145" s="77"/>
      <c r="G1145" s="77"/>
      <c r="H1145" s="77"/>
      <c r="I1145" s="77"/>
      <c r="J1145" s="58"/>
      <c r="K1145" s="58"/>
      <c r="L1145" s="58"/>
      <c r="M1145" s="57"/>
      <c r="Q1145" s="1" t="s">
        <v>1465</v>
      </c>
    </row>
    <row r="1146" spans="1:48" ht="27.95" customHeight="1">
      <c r="A1146" s="76"/>
      <c r="B1146" s="76"/>
      <c r="C1146" s="76"/>
      <c r="D1146" s="76"/>
      <c r="E1146" s="77"/>
      <c r="F1146" s="77"/>
      <c r="G1146" s="77"/>
      <c r="H1146" s="77"/>
      <c r="I1146" s="77"/>
      <c r="J1146" s="58"/>
      <c r="K1146" s="58"/>
      <c r="L1146" s="58"/>
      <c r="M1146" s="57"/>
      <c r="Q1146" s="1" t="s">
        <v>1465</v>
      </c>
    </row>
    <row r="1147" spans="1:48" ht="27.95" customHeight="1">
      <c r="A1147" s="76"/>
      <c r="B1147" s="76"/>
      <c r="C1147" s="76"/>
      <c r="D1147" s="76"/>
      <c r="E1147" s="77"/>
      <c r="F1147" s="77"/>
      <c r="G1147" s="77"/>
      <c r="H1147" s="77"/>
      <c r="I1147" s="77"/>
      <c r="J1147" s="58"/>
      <c r="K1147" s="58"/>
      <c r="L1147" s="58"/>
      <c r="M1147" s="57"/>
      <c r="Q1147" s="1" t="s">
        <v>1465</v>
      </c>
    </row>
    <row r="1148" spans="1:48" ht="27.95" customHeight="1">
      <c r="A1148" s="57"/>
      <c r="B1148" s="57"/>
      <c r="C1148" s="57"/>
      <c r="D1148" s="57"/>
      <c r="E1148" s="58"/>
      <c r="F1148" s="58"/>
      <c r="G1148" s="58"/>
      <c r="H1148" s="58"/>
      <c r="I1148" s="58"/>
      <c r="J1148" s="58"/>
      <c r="K1148" s="58"/>
      <c r="L1148" s="58"/>
      <c r="M1148" s="57"/>
      <c r="Q1148" s="1" t="s">
        <v>1465</v>
      </c>
    </row>
    <row r="1149" spans="1:48" ht="27.95" customHeight="1">
      <c r="A1149" s="57"/>
      <c r="B1149" s="57"/>
      <c r="C1149" s="57"/>
      <c r="D1149" s="57"/>
      <c r="E1149" s="58"/>
      <c r="F1149" s="58"/>
      <c r="G1149" s="58"/>
      <c r="H1149" s="58"/>
      <c r="I1149" s="58"/>
      <c r="J1149" s="58"/>
      <c r="K1149" s="58"/>
      <c r="L1149" s="58"/>
      <c r="M1149" s="57"/>
      <c r="Q1149" s="1" t="s">
        <v>1465</v>
      </c>
    </row>
    <row r="1150" spans="1:48" ht="27.95" customHeight="1">
      <c r="A1150" s="57"/>
      <c r="B1150" s="57"/>
      <c r="C1150" s="57"/>
      <c r="D1150" s="57"/>
      <c r="E1150" s="58"/>
      <c r="F1150" s="58"/>
      <c r="G1150" s="58"/>
      <c r="H1150" s="58"/>
      <c r="I1150" s="58"/>
      <c r="J1150" s="58"/>
      <c r="K1150" s="58"/>
      <c r="L1150" s="58"/>
      <c r="M1150" s="57"/>
      <c r="Q1150" s="1" t="s">
        <v>1465</v>
      </c>
    </row>
    <row r="1151" spans="1:48" ht="27.95" customHeight="1">
      <c r="A1151" s="57"/>
      <c r="B1151" s="57"/>
      <c r="C1151" s="57"/>
      <c r="D1151" s="57"/>
      <c r="E1151" s="58"/>
      <c r="F1151" s="58"/>
      <c r="G1151" s="58"/>
      <c r="H1151" s="58"/>
      <c r="I1151" s="58"/>
      <c r="J1151" s="58"/>
      <c r="K1151" s="58"/>
      <c r="L1151" s="58"/>
      <c r="M1151" s="57"/>
      <c r="Q1151" s="1" t="s">
        <v>1465</v>
      </c>
    </row>
    <row r="1152" spans="1:48" ht="27.95" customHeight="1">
      <c r="A1152" s="57"/>
      <c r="B1152" s="57"/>
      <c r="C1152" s="57"/>
      <c r="D1152" s="57"/>
      <c r="E1152" s="58"/>
      <c r="F1152" s="58"/>
      <c r="G1152" s="58"/>
      <c r="H1152" s="58"/>
      <c r="I1152" s="58"/>
      <c r="J1152" s="58"/>
      <c r="K1152" s="58"/>
      <c r="L1152" s="58"/>
      <c r="M1152" s="57"/>
      <c r="Q1152" s="1" t="s">
        <v>1465</v>
      </c>
    </row>
    <row r="1153" spans="1:48" ht="27.95" customHeight="1">
      <c r="A1153" s="57"/>
      <c r="B1153" s="57"/>
      <c r="C1153" s="57"/>
      <c r="D1153" s="57"/>
      <c r="E1153" s="58"/>
      <c r="F1153" s="58"/>
      <c r="G1153" s="58"/>
      <c r="H1153" s="58"/>
      <c r="I1153" s="58"/>
      <c r="J1153" s="58"/>
      <c r="K1153" s="58"/>
      <c r="L1153" s="58"/>
      <c r="M1153" s="57"/>
      <c r="Q1153" s="1" t="s">
        <v>1465</v>
      </c>
    </row>
    <row r="1154" spans="1:48" ht="27.95" customHeight="1">
      <c r="A1154" s="57"/>
      <c r="B1154" s="57"/>
      <c r="C1154" s="57"/>
      <c r="D1154" s="57"/>
      <c r="E1154" s="58"/>
      <c r="F1154" s="58"/>
      <c r="G1154" s="58"/>
      <c r="H1154" s="58"/>
      <c r="I1154" s="58"/>
      <c r="J1154" s="58"/>
      <c r="K1154" s="58"/>
      <c r="L1154" s="58"/>
      <c r="M1154" s="57"/>
      <c r="Q1154" s="1" t="s">
        <v>1465</v>
      </c>
    </row>
    <row r="1155" spans="1:48" ht="27.95" customHeight="1">
      <c r="A1155" s="57"/>
      <c r="B1155" s="57"/>
      <c r="C1155" s="57"/>
      <c r="D1155" s="57"/>
      <c r="E1155" s="58"/>
      <c r="F1155" s="58"/>
      <c r="G1155" s="58"/>
      <c r="H1155" s="58"/>
      <c r="I1155" s="58"/>
      <c r="J1155" s="58"/>
      <c r="K1155" s="58"/>
      <c r="L1155" s="58"/>
      <c r="M1155" s="57"/>
      <c r="Q1155" s="1" t="s">
        <v>1465</v>
      </c>
    </row>
    <row r="1156" spans="1:48" ht="27.95" customHeight="1">
      <c r="A1156" s="57"/>
      <c r="B1156" s="57"/>
      <c r="C1156" s="57"/>
      <c r="D1156" s="57"/>
      <c r="E1156" s="58"/>
      <c r="F1156" s="58"/>
      <c r="G1156" s="58"/>
      <c r="H1156" s="58"/>
      <c r="I1156" s="58"/>
      <c r="J1156" s="58"/>
      <c r="K1156" s="58"/>
      <c r="L1156" s="58"/>
      <c r="M1156" s="57"/>
      <c r="Q1156" s="1" t="s">
        <v>1465</v>
      </c>
    </row>
    <row r="1157" spans="1:48" ht="27.95" customHeight="1">
      <c r="A1157" s="52" t="s">
        <v>449</v>
      </c>
      <c r="B1157" s="53"/>
      <c r="C1157" s="53"/>
      <c r="D1157" s="53"/>
      <c r="E1157" s="54"/>
      <c r="F1157" s="54"/>
      <c r="G1157" s="54"/>
      <c r="H1157" s="54"/>
      <c r="I1157" s="54"/>
      <c r="J1157" s="54"/>
      <c r="K1157" s="54"/>
      <c r="L1157" s="54"/>
      <c r="M1157" s="53"/>
      <c r="N1157" t="s">
        <v>524</v>
      </c>
    </row>
    <row r="1158" spans="1:48" ht="27.95" hidden="1" customHeight="1">
      <c r="A1158" s="66" t="s">
        <v>1474</v>
      </c>
      <c r="B1158" s="67" t="s">
        <v>117</v>
      </c>
      <c r="C1158" s="68"/>
      <c r="D1158" s="68"/>
      <c r="E1158" s="69"/>
      <c r="F1158" s="69"/>
      <c r="G1158" s="69"/>
      <c r="H1158" s="69"/>
      <c r="I1158" s="69"/>
      <c r="J1158" s="69"/>
      <c r="K1158" s="69"/>
      <c r="L1158" s="69"/>
      <c r="M1158" s="68"/>
      <c r="N1158" s="70"/>
      <c r="O1158" s="70"/>
      <c r="P1158" s="70"/>
      <c r="Q1158" s="71" t="s">
        <v>1475</v>
      </c>
      <c r="R1158" s="70"/>
      <c r="S1158" s="70"/>
      <c r="T1158" s="70"/>
      <c r="U1158" s="70"/>
      <c r="V1158" s="70"/>
      <c r="W1158" s="70"/>
      <c r="X1158" s="70"/>
      <c r="Y1158" s="70"/>
      <c r="Z1158" s="70"/>
      <c r="AA1158" s="70"/>
      <c r="AB1158" s="70"/>
      <c r="AC1158" s="70"/>
      <c r="AD1158" s="70"/>
      <c r="AE1158" s="70"/>
      <c r="AF1158" s="70"/>
      <c r="AG1158" s="70"/>
      <c r="AH1158" s="70"/>
      <c r="AI1158" s="70"/>
      <c r="AJ1158" s="70"/>
      <c r="AK1158" s="70"/>
      <c r="AL1158" s="70"/>
      <c r="AM1158" s="70"/>
      <c r="AN1158" s="70"/>
      <c r="AO1158" s="70"/>
      <c r="AP1158" s="70"/>
      <c r="AQ1158" s="70"/>
      <c r="AR1158" s="70"/>
      <c r="AS1158" s="70"/>
      <c r="AT1158" s="70"/>
      <c r="AU1158" s="70"/>
      <c r="AV1158" s="70"/>
    </row>
    <row r="1159" spans="1:48" ht="27.95" hidden="1" customHeight="1">
      <c r="A1159" s="55" t="s">
        <v>1458</v>
      </c>
      <c r="B1159" s="56" t="s">
        <v>1459</v>
      </c>
      <c r="C1159" s="56" t="s">
        <v>17</v>
      </c>
      <c r="D1159" s="57"/>
      <c r="E1159" s="58"/>
      <c r="F1159" s="58"/>
      <c r="G1159" s="58"/>
      <c r="H1159" s="58"/>
      <c r="I1159" s="58"/>
      <c r="J1159" s="58"/>
      <c r="K1159" s="58"/>
      <c r="L1159" s="58"/>
      <c r="M1159" s="56"/>
      <c r="N1159" s="1" t="s">
        <v>1460</v>
      </c>
      <c r="O1159" s="1" t="s">
        <v>117</v>
      </c>
      <c r="P1159" s="1" t="s">
        <v>117</v>
      </c>
      <c r="Q1159" s="1" t="s">
        <v>1475</v>
      </c>
      <c r="R1159" s="1" t="s">
        <v>485</v>
      </c>
      <c r="S1159" s="1" t="s">
        <v>373</v>
      </c>
      <c r="T1159" s="1" t="s">
        <v>373</v>
      </c>
      <c r="X1159">
        <v>1</v>
      </c>
      <c r="AR1159" s="1" t="s">
        <v>117</v>
      </c>
      <c r="AS1159" s="1" t="s">
        <v>117</v>
      </c>
      <c r="AU1159" s="1" t="s">
        <v>1476</v>
      </c>
      <c r="AV1159">
        <v>751</v>
      </c>
    </row>
    <row r="1160" spans="1:48" ht="27.95" hidden="1" customHeight="1">
      <c r="A1160" s="55" t="s">
        <v>1461</v>
      </c>
      <c r="B1160" s="56" t="s">
        <v>117</v>
      </c>
      <c r="C1160" s="56" t="s">
        <v>17</v>
      </c>
      <c r="D1160" s="57"/>
      <c r="E1160" s="58"/>
      <c r="F1160" s="58"/>
      <c r="G1160" s="58"/>
      <c r="H1160" s="58"/>
      <c r="I1160" s="58"/>
      <c r="J1160" s="58"/>
      <c r="K1160" s="58"/>
      <c r="L1160" s="58"/>
      <c r="M1160" s="56"/>
      <c r="N1160" s="1" t="s">
        <v>1462</v>
      </c>
      <c r="O1160" s="1" t="s">
        <v>117</v>
      </c>
      <c r="P1160" s="1" t="s">
        <v>117</v>
      </c>
      <c r="Q1160" s="1" t="s">
        <v>1475</v>
      </c>
      <c r="R1160" s="1" t="s">
        <v>485</v>
      </c>
      <c r="S1160" s="1" t="s">
        <v>373</v>
      </c>
      <c r="T1160" s="1" t="s">
        <v>373</v>
      </c>
      <c r="X1160">
        <v>1</v>
      </c>
      <c r="AR1160" s="1" t="s">
        <v>117</v>
      </c>
      <c r="AS1160" s="1" t="s">
        <v>117</v>
      </c>
      <c r="AU1160" s="1" t="s">
        <v>1477</v>
      </c>
      <c r="AV1160">
        <v>752</v>
      </c>
    </row>
    <row r="1161" spans="1:48" ht="27.95" hidden="1" customHeight="1">
      <c r="A1161" s="55" t="s">
        <v>1468</v>
      </c>
      <c r="B1161" s="56" t="s">
        <v>117</v>
      </c>
      <c r="C1161" s="56" t="s">
        <v>17</v>
      </c>
      <c r="D1161" s="57"/>
      <c r="E1161" s="58"/>
      <c r="F1161" s="58"/>
      <c r="G1161" s="58"/>
      <c r="H1161" s="58"/>
      <c r="I1161" s="58"/>
      <c r="J1161" s="58"/>
      <c r="K1161" s="58"/>
      <c r="L1161" s="58"/>
      <c r="M1161" s="56"/>
      <c r="N1161" s="1" t="s">
        <v>1469</v>
      </c>
      <c r="O1161" s="1" t="s">
        <v>117</v>
      </c>
      <c r="P1161" s="1" t="s">
        <v>117</v>
      </c>
      <c r="Q1161" s="1" t="s">
        <v>1475</v>
      </c>
      <c r="R1161" s="1" t="s">
        <v>485</v>
      </c>
      <c r="S1161" s="1" t="s">
        <v>373</v>
      </c>
      <c r="T1161" s="1" t="s">
        <v>373</v>
      </c>
      <c r="X1161">
        <v>1</v>
      </c>
      <c r="AR1161" s="1" t="s">
        <v>117</v>
      </c>
      <c r="AS1161" s="1" t="s">
        <v>117</v>
      </c>
      <c r="AU1161" s="1" t="s">
        <v>1478</v>
      </c>
      <c r="AV1161">
        <v>753</v>
      </c>
    </row>
    <row r="1162" spans="1:48" ht="27.95" hidden="1" customHeight="1">
      <c r="A1162" s="55" t="s">
        <v>1471</v>
      </c>
      <c r="B1162" s="56" t="s">
        <v>117</v>
      </c>
      <c r="C1162" s="56" t="s">
        <v>17</v>
      </c>
      <c r="D1162" s="57"/>
      <c r="E1162" s="58"/>
      <c r="F1162" s="58"/>
      <c r="G1162" s="58"/>
      <c r="H1162" s="58"/>
      <c r="I1162" s="58"/>
      <c r="J1162" s="58"/>
      <c r="K1162" s="58"/>
      <c r="L1162" s="58"/>
      <c r="M1162" s="56"/>
      <c r="N1162" s="1" t="s">
        <v>1472</v>
      </c>
      <c r="O1162" s="1" t="s">
        <v>117</v>
      </c>
      <c r="P1162" s="1" t="s">
        <v>117</v>
      </c>
      <c r="Q1162" s="1" t="s">
        <v>1475</v>
      </c>
      <c r="R1162" s="1" t="s">
        <v>485</v>
      </c>
      <c r="S1162" s="1" t="s">
        <v>373</v>
      </c>
      <c r="T1162" s="1" t="s">
        <v>373</v>
      </c>
      <c r="X1162">
        <v>1</v>
      </c>
      <c r="AR1162" s="1" t="s">
        <v>117</v>
      </c>
      <c r="AS1162" s="1" t="s">
        <v>117</v>
      </c>
      <c r="AU1162" s="1" t="s">
        <v>1479</v>
      </c>
      <c r="AV1162">
        <v>754</v>
      </c>
    </row>
    <row r="1163" spans="1:48" ht="27.95" hidden="1" customHeight="1">
      <c r="A1163" s="57"/>
      <c r="B1163" s="57"/>
      <c r="C1163" s="57"/>
      <c r="D1163" s="57"/>
      <c r="E1163" s="58"/>
      <c r="F1163" s="58"/>
      <c r="G1163" s="58"/>
      <c r="H1163" s="58"/>
      <c r="I1163" s="58"/>
      <c r="J1163" s="58"/>
      <c r="K1163" s="58"/>
      <c r="L1163" s="58"/>
      <c r="M1163" s="57"/>
      <c r="Q1163" s="1" t="s">
        <v>1475</v>
      </c>
    </row>
    <row r="1164" spans="1:48" ht="27.95" hidden="1" customHeight="1">
      <c r="A1164" s="57"/>
      <c r="B1164" s="57"/>
      <c r="C1164" s="57"/>
      <c r="D1164" s="57"/>
      <c r="E1164" s="58"/>
      <c r="F1164" s="58"/>
      <c r="G1164" s="58"/>
      <c r="H1164" s="58"/>
      <c r="I1164" s="58"/>
      <c r="J1164" s="58"/>
      <c r="K1164" s="58"/>
      <c r="L1164" s="58"/>
      <c r="M1164" s="57"/>
      <c r="Q1164" s="1" t="s">
        <v>1475</v>
      </c>
    </row>
    <row r="1165" spans="1:48" ht="27.95" hidden="1" customHeight="1">
      <c r="A1165" s="57"/>
      <c r="B1165" s="57"/>
      <c r="C1165" s="57"/>
      <c r="D1165" s="57"/>
      <c r="E1165" s="58"/>
      <c r="F1165" s="58"/>
      <c r="G1165" s="58"/>
      <c r="H1165" s="58"/>
      <c r="I1165" s="58"/>
      <c r="J1165" s="58"/>
      <c r="K1165" s="58"/>
      <c r="L1165" s="58"/>
      <c r="M1165" s="57"/>
      <c r="Q1165" s="1" t="s">
        <v>1475</v>
      </c>
    </row>
    <row r="1166" spans="1:48" ht="27.95" hidden="1" customHeight="1">
      <c r="A1166" s="57"/>
      <c r="B1166" s="57"/>
      <c r="C1166" s="57"/>
      <c r="D1166" s="57"/>
      <c r="E1166" s="58"/>
      <c r="F1166" s="58"/>
      <c r="G1166" s="58"/>
      <c r="H1166" s="58"/>
      <c r="I1166" s="58"/>
      <c r="J1166" s="58"/>
      <c r="K1166" s="58"/>
      <c r="L1166" s="58"/>
      <c r="M1166" s="57"/>
      <c r="Q1166" s="1" t="s">
        <v>1475</v>
      </c>
    </row>
    <row r="1167" spans="1:48" ht="27.95" hidden="1" customHeight="1">
      <c r="A1167" s="57"/>
      <c r="B1167" s="57"/>
      <c r="C1167" s="57"/>
      <c r="D1167" s="57"/>
      <c r="E1167" s="58"/>
      <c r="F1167" s="58"/>
      <c r="G1167" s="58"/>
      <c r="H1167" s="58"/>
      <c r="I1167" s="58"/>
      <c r="J1167" s="58"/>
      <c r="K1167" s="58"/>
      <c r="L1167" s="58"/>
      <c r="M1167" s="57"/>
      <c r="Q1167" s="1" t="s">
        <v>1475</v>
      </c>
    </row>
    <row r="1168" spans="1:48" ht="27.95" hidden="1" customHeight="1">
      <c r="A1168" s="57"/>
      <c r="B1168" s="57"/>
      <c r="C1168" s="57"/>
      <c r="D1168" s="57"/>
      <c r="E1168" s="58"/>
      <c r="F1168" s="58"/>
      <c r="G1168" s="58"/>
      <c r="H1168" s="58"/>
      <c r="I1168" s="58"/>
      <c r="J1168" s="58"/>
      <c r="K1168" s="58"/>
      <c r="L1168" s="58"/>
      <c r="M1168" s="57"/>
      <c r="Q1168" s="1" t="s">
        <v>1475</v>
      </c>
    </row>
    <row r="1169" spans="1:48" ht="27.95" hidden="1" customHeight="1">
      <c r="A1169" s="57"/>
      <c r="B1169" s="57"/>
      <c r="C1169" s="57"/>
      <c r="D1169" s="57"/>
      <c r="E1169" s="58"/>
      <c r="F1169" s="58"/>
      <c r="G1169" s="58"/>
      <c r="H1169" s="58"/>
      <c r="I1169" s="58"/>
      <c r="J1169" s="58"/>
      <c r="K1169" s="58"/>
      <c r="L1169" s="58"/>
      <c r="M1169" s="57"/>
      <c r="Q1169" s="1" t="s">
        <v>1475</v>
      </c>
    </row>
    <row r="1170" spans="1:48" ht="27.95" hidden="1" customHeight="1">
      <c r="A1170" s="57"/>
      <c r="B1170" s="57"/>
      <c r="C1170" s="57"/>
      <c r="D1170" s="57"/>
      <c r="E1170" s="58"/>
      <c r="F1170" s="58"/>
      <c r="G1170" s="58"/>
      <c r="H1170" s="58"/>
      <c r="I1170" s="58"/>
      <c r="J1170" s="58"/>
      <c r="K1170" s="58"/>
      <c r="L1170" s="58"/>
      <c r="M1170" s="57"/>
      <c r="Q1170" s="1" t="s">
        <v>1475</v>
      </c>
    </row>
    <row r="1171" spans="1:48" ht="27.95" hidden="1" customHeight="1">
      <c r="A1171" s="57"/>
      <c r="B1171" s="57"/>
      <c r="C1171" s="57"/>
      <c r="D1171" s="57"/>
      <c r="E1171" s="58"/>
      <c r="F1171" s="58"/>
      <c r="G1171" s="58"/>
      <c r="H1171" s="58"/>
      <c r="I1171" s="58"/>
      <c r="J1171" s="58"/>
      <c r="K1171" s="58"/>
      <c r="L1171" s="58"/>
      <c r="M1171" s="57"/>
      <c r="Q1171" s="1" t="s">
        <v>1475</v>
      </c>
    </row>
    <row r="1172" spans="1:48" ht="27.95" hidden="1" customHeight="1">
      <c r="A1172" s="57"/>
      <c r="B1172" s="57"/>
      <c r="C1172" s="57"/>
      <c r="D1172" s="57"/>
      <c r="E1172" s="58"/>
      <c r="F1172" s="58"/>
      <c r="G1172" s="58"/>
      <c r="H1172" s="58"/>
      <c r="I1172" s="58"/>
      <c r="J1172" s="58"/>
      <c r="K1172" s="58"/>
      <c r="L1172" s="58"/>
      <c r="M1172" s="57"/>
      <c r="Q1172" s="1" t="s">
        <v>1475</v>
      </c>
    </row>
    <row r="1173" spans="1:48" ht="27.95" hidden="1" customHeight="1">
      <c r="A1173" s="57"/>
      <c r="B1173" s="57"/>
      <c r="C1173" s="57"/>
      <c r="D1173" s="57"/>
      <c r="E1173" s="58"/>
      <c r="F1173" s="58"/>
      <c r="G1173" s="58"/>
      <c r="H1173" s="58"/>
      <c r="I1173" s="58"/>
      <c r="J1173" s="58"/>
      <c r="K1173" s="58"/>
      <c r="L1173" s="58"/>
      <c r="M1173" s="57"/>
      <c r="Q1173" s="1" t="s">
        <v>1475</v>
      </c>
    </row>
    <row r="1174" spans="1:48" ht="27.95" hidden="1" customHeight="1">
      <c r="A1174" s="57"/>
      <c r="B1174" s="57"/>
      <c r="C1174" s="57"/>
      <c r="D1174" s="57"/>
      <c r="E1174" s="58"/>
      <c r="F1174" s="58"/>
      <c r="G1174" s="58"/>
      <c r="H1174" s="58"/>
      <c r="I1174" s="58"/>
      <c r="J1174" s="58"/>
      <c r="K1174" s="58"/>
      <c r="L1174" s="58"/>
      <c r="M1174" s="57"/>
      <c r="Q1174" s="1" t="s">
        <v>1475</v>
      </c>
    </row>
    <row r="1175" spans="1:48" ht="27.95" hidden="1" customHeight="1">
      <c r="A1175" s="57"/>
      <c r="B1175" s="57"/>
      <c r="C1175" s="57"/>
      <c r="D1175" s="57"/>
      <c r="E1175" s="58"/>
      <c r="F1175" s="58"/>
      <c r="G1175" s="58"/>
      <c r="H1175" s="58"/>
      <c r="I1175" s="58"/>
      <c r="J1175" s="58"/>
      <c r="K1175" s="58"/>
      <c r="L1175" s="58"/>
      <c r="M1175" s="57"/>
      <c r="Q1175" s="1" t="s">
        <v>1475</v>
      </c>
    </row>
    <row r="1176" spans="1:48" ht="27.95" hidden="1" customHeight="1">
      <c r="A1176" s="57"/>
      <c r="B1176" s="57"/>
      <c r="C1176" s="57"/>
      <c r="D1176" s="57"/>
      <c r="E1176" s="58"/>
      <c r="F1176" s="58"/>
      <c r="G1176" s="58"/>
      <c r="H1176" s="58"/>
      <c r="I1176" s="58"/>
      <c r="J1176" s="58"/>
      <c r="K1176" s="58"/>
      <c r="L1176" s="58"/>
      <c r="M1176" s="57"/>
      <c r="Q1176" s="1" t="s">
        <v>1475</v>
      </c>
    </row>
    <row r="1177" spans="1:48" ht="27.95" hidden="1" customHeight="1">
      <c r="A1177" s="57"/>
      <c r="B1177" s="57"/>
      <c r="C1177" s="57"/>
      <c r="D1177" s="57"/>
      <c r="E1177" s="58"/>
      <c r="F1177" s="58"/>
      <c r="G1177" s="58"/>
      <c r="H1177" s="58"/>
      <c r="I1177" s="58"/>
      <c r="J1177" s="58"/>
      <c r="K1177" s="58"/>
      <c r="L1177" s="58"/>
      <c r="M1177" s="57"/>
      <c r="Q1177" s="1" t="s">
        <v>1475</v>
      </c>
    </row>
    <row r="1178" spans="1:48" ht="27.95" hidden="1" customHeight="1">
      <c r="A1178" s="57"/>
      <c r="B1178" s="57"/>
      <c r="C1178" s="57"/>
      <c r="D1178" s="57"/>
      <c r="E1178" s="58"/>
      <c r="F1178" s="58"/>
      <c r="G1178" s="58"/>
      <c r="H1178" s="58"/>
      <c r="I1178" s="58"/>
      <c r="J1178" s="58"/>
      <c r="K1178" s="58"/>
      <c r="L1178" s="58"/>
      <c r="M1178" s="57"/>
      <c r="Q1178" s="1" t="s">
        <v>1475</v>
      </c>
    </row>
    <row r="1179" spans="1:48" ht="27.95" hidden="1" customHeight="1">
      <c r="A1179" s="57"/>
      <c r="B1179" s="57"/>
      <c r="C1179" s="57"/>
      <c r="D1179" s="57"/>
      <c r="E1179" s="58"/>
      <c r="F1179" s="58"/>
      <c r="G1179" s="58"/>
      <c r="H1179" s="58"/>
      <c r="I1179" s="58"/>
      <c r="J1179" s="58"/>
      <c r="K1179" s="58"/>
      <c r="L1179" s="58"/>
      <c r="M1179" s="57"/>
      <c r="Q1179" s="1" t="s">
        <v>1475</v>
      </c>
    </row>
    <row r="1180" spans="1:48" ht="27.95" hidden="1" customHeight="1">
      <c r="A1180" s="57"/>
      <c r="B1180" s="57"/>
      <c r="C1180" s="57"/>
      <c r="D1180" s="57"/>
      <c r="E1180" s="58"/>
      <c r="F1180" s="58"/>
      <c r="G1180" s="58"/>
      <c r="H1180" s="58"/>
      <c r="I1180" s="58"/>
      <c r="J1180" s="58"/>
      <c r="K1180" s="58"/>
      <c r="L1180" s="58"/>
      <c r="M1180" s="57"/>
      <c r="Q1180" s="1" t="s">
        <v>1475</v>
      </c>
    </row>
    <row r="1181" spans="1:48" ht="27.95" hidden="1" customHeight="1">
      <c r="A1181" s="57"/>
      <c r="B1181" s="57"/>
      <c r="C1181" s="57"/>
      <c r="D1181" s="57"/>
      <c r="E1181" s="58"/>
      <c r="F1181" s="58"/>
      <c r="G1181" s="58"/>
      <c r="H1181" s="58"/>
      <c r="I1181" s="58"/>
      <c r="J1181" s="58"/>
      <c r="K1181" s="58"/>
      <c r="L1181" s="58"/>
      <c r="M1181" s="57"/>
      <c r="Q1181" s="1" t="s">
        <v>1475</v>
      </c>
    </row>
    <row r="1182" spans="1:48" ht="27.95" hidden="1" customHeight="1">
      <c r="A1182" s="52" t="s">
        <v>449</v>
      </c>
      <c r="B1182" s="53"/>
      <c r="C1182" s="53"/>
      <c r="D1182" s="53"/>
      <c r="E1182" s="54"/>
      <c r="F1182" s="54"/>
      <c r="G1182" s="54"/>
      <c r="H1182" s="54"/>
      <c r="I1182" s="54"/>
      <c r="J1182" s="54"/>
      <c r="K1182" s="54"/>
      <c r="L1182" s="54"/>
      <c r="M1182" s="53"/>
      <c r="N1182" t="s">
        <v>524</v>
      </c>
    </row>
    <row r="1183" spans="1:48" ht="27.95" customHeight="1">
      <c r="A1183" s="78" t="s">
        <v>1480</v>
      </c>
      <c r="B1183" s="78" t="s">
        <v>117</v>
      </c>
      <c r="C1183" s="79"/>
      <c r="D1183" s="79"/>
      <c r="E1183" s="80"/>
      <c r="F1183" s="80"/>
      <c r="G1183" s="80"/>
      <c r="H1183" s="80"/>
      <c r="I1183" s="80"/>
      <c r="J1183" s="80"/>
      <c r="K1183" s="80"/>
      <c r="L1183" s="80"/>
      <c r="M1183" s="68"/>
      <c r="N1183" s="70"/>
      <c r="O1183" s="70"/>
      <c r="P1183" s="70"/>
      <c r="Q1183" s="71" t="s">
        <v>1481</v>
      </c>
      <c r="R1183" s="70"/>
      <c r="S1183" s="70"/>
      <c r="T1183" s="70"/>
      <c r="U1183" s="70"/>
      <c r="V1183" s="70"/>
      <c r="W1183" s="70"/>
      <c r="X1183" s="70"/>
      <c r="Y1183" s="70"/>
      <c r="Z1183" s="70"/>
      <c r="AA1183" s="70"/>
      <c r="AB1183" s="70"/>
      <c r="AC1183" s="70"/>
      <c r="AD1183" s="70"/>
      <c r="AE1183" s="70"/>
      <c r="AF1183" s="70"/>
      <c r="AG1183" s="70"/>
      <c r="AH1183" s="70"/>
      <c r="AI1183" s="70"/>
      <c r="AJ1183" s="70"/>
      <c r="AK1183" s="70"/>
      <c r="AL1183" s="70"/>
      <c r="AM1183" s="70"/>
      <c r="AN1183" s="70"/>
      <c r="AO1183" s="70"/>
      <c r="AP1183" s="70"/>
      <c r="AQ1183" s="70"/>
      <c r="AR1183" s="70"/>
      <c r="AS1183" s="70"/>
      <c r="AT1183" s="70"/>
      <c r="AU1183" s="70"/>
      <c r="AV1183" s="70"/>
    </row>
    <row r="1184" spans="1:48" ht="27.95" customHeight="1">
      <c r="A1184" s="81" t="s">
        <v>1482</v>
      </c>
      <c r="B1184" s="81" t="s">
        <v>526</v>
      </c>
      <c r="C1184" s="81" t="s">
        <v>11</v>
      </c>
      <c r="D1184" s="76">
        <v>23</v>
      </c>
      <c r="E1184" s="77"/>
      <c r="F1184" s="77"/>
      <c r="G1184" s="77"/>
      <c r="H1184" s="77"/>
      <c r="I1184" s="77"/>
      <c r="J1184" s="77"/>
      <c r="K1184" s="77"/>
      <c r="L1184" s="77"/>
      <c r="M1184" s="56"/>
      <c r="N1184" s="1" t="s">
        <v>1483</v>
      </c>
      <c r="O1184" s="1" t="s">
        <v>117</v>
      </c>
      <c r="P1184" s="1" t="s">
        <v>117</v>
      </c>
      <c r="Q1184" s="1" t="s">
        <v>1481</v>
      </c>
      <c r="R1184" s="1" t="s">
        <v>485</v>
      </c>
      <c r="S1184" s="1" t="s">
        <v>373</v>
      </c>
      <c r="T1184" s="1" t="s">
        <v>373</v>
      </c>
      <c r="X1184">
        <v>1</v>
      </c>
      <c r="AR1184" s="1" t="s">
        <v>117</v>
      </c>
      <c r="AS1184" s="1" t="s">
        <v>117</v>
      </c>
      <c r="AU1184" s="1" t="s">
        <v>1484</v>
      </c>
      <c r="AV1184">
        <v>768</v>
      </c>
    </row>
    <row r="1185" spans="1:48" ht="27.95" customHeight="1">
      <c r="A1185" s="81" t="s">
        <v>1482</v>
      </c>
      <c r="B1185" s="81" t="s">
        <v>601</v>
      </c>
      <c r="C1185" s="81" t="s">
        <v>11</v>
      </c>
      <c r="D1185" s="76">
        <v>15</v>
      </c>
      <c r="E1185" s="77"/>
      <c r="F1185" s="77"/>
      <c r="G1185" s="77"/>
      <c r="H1185" s="77"/>
      <c r="I1185" s="77"/>
      <c r="J1185" s="77"/>
      <c r="K1185" s="77"/>
      <c r="L1185" s="77"/>
      <c r="M1185" s="56"/>
      <c r="N1185" s="1" t="s">
        <v>1485</v>
      </c>
      <c r="O1185" s="1" t="s">
        <v>117</v>
      </c>
      <c r="P1185" s="1" t="s">
        <v>117</v>
      </c>
      <c r="Q1185" s="1" t="s">
        <v>1481</v>
      </c>
      <c r="R1185" s="1" t="s">
        <v>485</v>
      </c>
      <c r="S1185" s="1" t="s">
        <v>373</v>
      </c>
      <c r="T1185" s="1" t="s">
        <v>373</v>
      </c>
      <c r="X1185">
        <v>1</v>
      </c>
      <c r="AR1185" s="1" t="s">
        <v>117</v>
      </c>
      <c r="AS1185" s="1" t="s">
        <v>117</v>
      </c>
      <c r="AU1185" s="1" t="s">
        <v>1486</v>
      </c>
      <c r="AV1185">
        <v>769</v>
      </c>
    </row>
    <row r="1186" spans="1:48" ht="27.95" customHeight="1">
      <c r="A1186" s="81" t="s">
        <v>1482</v>
      </c>
      <c r="B1186" s="81" t="s">
        <v>529</v>
      </c>
      <c r="C1186" s="81" t="s">
        <v>11</v>
      </c>
      <c r="D1186" s="76">
        <v>8</v>
      </c>
      <c r="E1186" s="77"/>
      <c r="F1186" s="77"/>
      <c r="G1186" s="77"/>
      <c r="H1186" s="77"/>
      <c r="I1186" s="77"/>
      <c r="J1186" s="77"/>
      <c r="K1186" s="77"/>
      <c r="L1186" s="77"/>
      <c r="M1186" s="56"/>
      <c r="N1186" s="1" t="s">
        <v>1487</v>
      </c>
      <c r="O1186" s="1" t="s">
        <v>117</v>
      </c>
      <c r="P1186" s="1" t="s">
        <v>117</v>
      </c>
      <c r="Q1186" s="1" t="s">
        <v>1481</v>
      </c>
      <c r="R1186" s="1" t="s">
        <v>485</v>
      </c>
      <c r="S1186" s="1" t="s">
        <v>373</v>
      </c>
      <c r="T1186" s="1" t="s">
        <v>373</v>
      </c>
      <c r="X1186">
        <v>1</v>
      </c>
      <c r="AR1186" s="1" t="s">
        <v>117</v>
      </c>
      <c r="AS1186" s="1" t="s">
        <v>117</v>
      </c>
      <c r="AU1186" s="1" t="s">
        <v>1488</v>
      </c>
      <c r="AV1186">
        <v>770</v>
      </c>
    </row>
    <row r="1187" spans="1:48" ht="27.95" customHeight="1">
      <c r="A1187" s="81" t="s">
        <v>1482</v>
      </c>
      <c r="B1187" s="81" t="s">
        <v>606</v>
      </c>
      <c r="C1187" s="81" t="s">
        <v>11</v>
      </c>
      <c r="D1187" s="76">
        <v>1</v>
      </c>
      <c r="E1187" s="77"/>
      <c r="F1187" s="77"/>
      <c r="G1187" s="77"/>
      <c r="H1187" s="77"/>
      <c r="I1187" s="77"/>
      <c r="J1187" s="77"/>
      <c r="K1187" s="77"/>
      <c r="L1187" s="77"/>
      <c r="M1187" s="56"/>
      <c r="N1187" s="1" t="s">
        <v>1489</v>
      </c>
      <c r="O1187" s="1" t="s">
        <v>117</v>
      </c>
      <c r="P1187" s="1" t="s">
        <v>117</v>
      </c>
      <c r="Q1187" s="1" t="s">
        <v>1481</v>
      </c>
      <c r="R1187" s="1" t="s">
        <v>485</v>
      </c>
      <c r="S1187" s="1" t="s">
        <v>373</v>
      </c>
      <c r="T1187" s="1" t="s">
        <v>373</v>
      </c>
      <c r="X1187">
        <v>1</v>
      </c>
      <c r="AR1187" s="1" t="s">
        <v>117</v>
      </c>
      <c r="AS1187" s="1" t="s">
        <v>117</v>
      </c>
      <c r="AU1187" s="1" t="s">
        <v>1490</v>
      </c>
      <c r="AV1187">
        <v>771</v>
      </c>
    </row>
    <row r="1188" spans="1:48" ht="27.95" customHeight="1">
      <c r="A1188" s="81" t="s">
        <v>1482</v>
      </c>
      <c r="B1188" s="81" t="s">
        <v>609</v>
      </c>
      <c r="C1188" s="81" t="s">
        <v>11</v>
      </c>
      <c r="D1188" s="76">
        <v>3</v>
      </c>
      <c r="E1188" s="77"/>
      <c r="F1188" s="77"/>
      <c r="G1188" s="77"/>
      <c r="H1188" s="77"/>
      <c r="I1188" s="77"/>
      <c r="J1188" s="77"/>
      <c r="K1188" s="77"/>
      <c r="L1188" s="77"/>
      <c r="M1188" s="56"/>
      <c r="N1188" s="1" t="s">
        <v>1491</v>
      </c>
      <c r="O1188" s="1" t="s">
        <v>117</v>
      </c>
      <c r="P1188" s="1" t="s">
        <v>117</v>
      </c>
      <c r="Q1188" s="1" t="s">
        <v>1481</v>
      </c>
      <c r="R1188" s="1" t="s">
        <v>485</v>
      </c>
      <c r="S1188" s="1" t="s">
        <v>373</v>
      </c>
      <c r="T1188" s="1" t="s">
        <v>373</v>
      </c>
      <c r="X1188">
        <v>1</v>
      </c>
      <c r="AR1188" s="1" t="s">
        <v>117</v>
      </c>
      <c r="AS1188" s="1" t="s">
        <v>117</v>
      </c>
      <c r="AU1188" s="1" t="s">
        <v>1492</v>
      </c>
      <c r="AV1188">
        <v>772</v>
      </c>
    </row>
    <row r="1189" spans="1:48" ht="27.95" customHeight="1">
      <c r="A1189" s="81" t="s">
        <v>1482</v>
      </c>
      <c r="B1189" s="81" t="s">
        <v>612</v>
      </c>
      <c r="C1189" s="81" t="s">
        <v>11</v>
      </c>
      <c r="D1189" s="76">
        <v>6</v>
      </c>
      <c r="E1189" s="77"/>
      <c r="F1189" s="77"/>
      <c r="G1189" s="77"/>
      <c r="H1189" s="77"/>
      <c r="I1189" s="77"/>
      <c r="J1189" s="77"/>
      <c r="K1189" s="77"/>
      <c r="L1189" s="77"/>
      <c r="M1189" s="56"/>
      <c r="N1189" s="1" t="s">
        <v>1493</v>
      </c>
      <c r="O1189" s="1" t="s">
        <v>117</v>
      </c>
      <c r="P1189" s="1" t="s">
        <v>117</v>
      </c>
      <c r="Q1189" s="1" t="s">
        <v>1481</v>
      </c>
      <c r="R1189" s="1" t="s">
        <v>485</v>
      </c>
      <c r="S1189" s="1" t="s">
        <v>373</v>
      </c>
      <c r="T1189" s="1" t="s">
        <v>373</v>
      </c>
      <c r="X1189">
        <v>1</v>
      </c>
      <c r="AR1189" s="1" t="s">
        <v>117</v>
      </c>
      <c r="AS1189" s="1" t="s">
        <v>117</v>
      </c>
      <c r="AU1189" s="1" t="s">
        <v>1494</v>
      </c>
      <c r="AV1189">
        <v>773</v>
      </c>
    </row>
    <row r="1190" spans="1:48" ht="27.95" customHeight="1">
      <c r="A1190" s="81" t="s">
        <v>1495</v>
      </c>
      <c r="B1190" s="81" t="s">
        <v>526</v>
      </c>
      <c r="C1190" s="81" t="s">
        <v>33</v>
      </c>
      <c r="D1190" s="76">
        <v>23</v>
      </c>
      <c r="E1190" s="77"/>
      <c r="F1190" s="77"/>
      <c r="G1190" s="77"/>
      <c r="H1190" s="77"/>
      <c r="I1190" s="77"/>
      <c r="J1190" s="77"/>
      <c r="K1190" s="77"/>
      <c r="L1190" s="77"/>
      <c r="M1190" s="56"/>
      <c r="N1190" s="1" t="s">
        <v>1496</v>
      </c>
      <c r="O1190" s="1" t="s">
        <v>117</v>
      </c>
      <c r="P1190" s="1" t="s">
        <v>117</v>
      </c>
      <c r="Q1190" s="1" t="s">
        <v>1481</v>
      </c>
      <c r="R1190" s="1" t="s">
        <v>485</v>
      </c>
      <c r="S1190" s="1" t="s">
        <v>373</v>
      </c>
      <c r="T1190" s="1" t="s">
        <v>373</v>
      </c>
      <c r="X1190">
        <v>1</v>
      </c>
      <c r="AR1190" s="1" t="s">
        <v>117</v>
      </c>
      <c r="AS1190" s="1" t="s">
        <v>117</v>
      </c>
      <c r="AU1190" s="1" t="s">
        <v>1497</v>
      </c>
      <c r="AV1190">
        <v>774</v>
      </c>
    </row>
    <row r="1191" spans="1:48" ht="27.95" customHeight="1">
      <c r="A1191" s="81" t="s">
        <v>1495</v>
      </c>
      <c r="B1191" s="81" t="s">
        <v>601</v>
      </c>
      <c r="C1191" s="81" t="s">
        <v>33</v>
      </c>
      <c r="D1191" s="76">
        <v>15</v>
      </c>
      <c r="E1191" s="77"/>
      <c r="F1191" s="77"/>
      <c r="G1191" s="77"/>
      <c r="H1191" s="77"/>
      <c r="I1191" s="77"/>
      <c r="J1191" s="77"/>
      <c r="K1191" s="77"/>
      <c r="L1191" s="77"/>
      <c r="M1191" s="56"/>
      <c r="N1191" s="1" t="s">
        <v>1498</v>
      </c>
      <c r="O1191" s="1" t="s">
        <v>117</v>
      </c>
      <c r="P1191" s="1" t="s">
        <v>117</v>
      </c>
      <c r="Q1191" s="1" t="s">
        <v>1481</v>
      </c>
      <c r="R1191" s="1" t="s">
        <v>485</v>
      </c>
      <c r="S1191" s="1" t="s">
        <v>373</v>
      </c>
      <c r="T1191" s="1" t="s">
        <v>373</v>
      </c>
      <c r="X1191">
        <v>1</v>
      </c>
      <c r="AR1191" s="1" t="s">
        <v>117</v>
      </c>
      <c r="AS1191" s="1" t="s">
        <v>117</v>
      </c>
      <c r="AU1191" s="1" t="s">
        <v>1499</v>
      </c>
      <c r="AV1191">
        <v>775</v>
      </c>
    </row>
    <row r="1192" spans="1:48" ht="27.95" customHeight="1">
      <c r="A1192" s="81" t="s">
        <v>1495</v>
      </c>
      <c r="B1192" s="81" t="s">
        <v>529</v>
      </c>
      <c r="C1192" s="81" t="s">
        <v>33</v>
      </c>
      <c r="D1192" s="76">
        <v>8</v>
      </c>
      <c r="E1192" s="77"/>
      <c r="F1192" s="77"/>
      <c r="G1192" s="77"/>
      <c r="H1192" s="77"/>
      <c r="I1192" s="77"/>
      <c r="J1192" s="77"/>
      <c r="K1192" s="77"/>
      <c r="L1192" s="77"/>
      <c r="M1192" s="56"/>
      <c r="N1192" s="1" t="s">
        <v>1500</v>
      </c>
      <c r="O1192" s="1" t="s">
        <v>117</v>
      </c>
      <c r="P1192" s="1" t="s">
        <v>117</v>
      </c>
      <c r="Q1192" s="1" t="s">
        <v>1481</v>
      </c>
      <c r="R1192" s="1" t="s">
        <v>485</v>
      </c>
      <c r="S1192" s="1" t="s">
        <v>373</v>
      </c>
      <c r="T1192" s="1" t="s">
        <v>373</v>
      </c>
      <c r="X1192">
        <v>1</v>
      </c>
      <c r="AR1192" s="1" t="s">
        <v>117</v>
      </c>
      <c r="AS1192" s="1" t="s">
        <v>117</v>
      </c>
      <c r="AU1192" s="1" t="s">
        <v>1501</v>
      </c>
      <c r="AV1192">
        <v>776</v>
      </c>
    </row>
    <row r="1193" spans="1:48" ht="27.95" customHeight="1">
      <c r="A1193" s="81" t="s">
        <v>1495</v>
      </c>
      <c r="B1193" s="81" t="s">
        <v>606</v>
      </c>
      <c r="C1193" s="81" t="s">
        <v>33</v>
      </c>
      <c r="D1193" s="76">
        <v>1</v>
      </c>
      <c r="E1193" s="77"/>
      <c r="F1193" s="77"/>
      <c r="G1193" s="77"/>
      <c r="H1193" s="77"/>
      <c r="I1193" s="77"/>
      <c r="J1193" s="77"/>
      <c r="K1193" s="77"/>
      <c r="L1193" s="77"/>
      <c r="M1193" s="56"/>
      <c r="N1193" s="1" t="s">
        <v>1502</v>
      </c>
      <c r="O1193" s="1" t="s">
        <v>117</v>
      </c>
      <c r="P1193" s="1" t="s">
        <v>117</v>
      </c>
      <c r="Q1193" s="1" t="s">
        <v>1481</v>
      </c>
      <c r="R1193" s="1" t="s">
        <v>485</v>
      </c>
      <c r="S1193" s="1" t="s">
        <v>373</v>
      </c>
      <c r="T1193" s="1" t="s">
        <v>373</v>
      </c>
      <c r="X1193">
        <v>1</v>
      </c>
      <c r="AR1193" s="1" t="s">
        <v>117</v>
      </c>
      <c r="AS1193" s="1" t="s">
        <v>117</v>
      </c>
      <c r="AU1193" s="1" t="s">
        <v>1503</v>
      </c>
      <c r="AV1193">
        <v>777</v>
      </c>
    </row>
    <row r="1194" spans="1:48" ht="27.95" customHeight="1">
      <c r="A1194" s="81" t="s">
        <v>1495</v>
      </c>
      <c r="B1194" s="81" t="s">
        <v>609</v>
      </c>
      <c r="C1194" s="81" t="s">
        <v>33</v>
      </c>
      <c r="D1194" s="76">
        <v>3</v>
      </c>
      <c r="E1194" s="77"/>
      <c r="F1194" s="77"/>
      <c r="G1194" s="77"/>
      <c r="H1194" s="77"/>
      <c r="I1194" s="77"/>
      <c r="J1194" s="77"/>
      <c r="K1194" s="77"/>
      <c r="L1194" s="77"/>
      <c r="M1194" s="56"/>
      <c r="N1194" s="1" t="s">
        <v>1504</v>
      </c>
      <c r="O1194" s="1" t="s">
        <v>117</v>
      </c>
      <c r="P1194" s="1" t="s">
        <v>117</v>
      </c>
      <c r="Q1194" s="1" t="s">
        <v>1481</v>
      </c>
      <c r="R1194" s="1" t="s">
        <v>485</v>
      </c>
      <c r="S1194" s="1" t="s">
        <v>373</v>
      </c>
      <c r="T1194" s="1" t="s">
        <v>373</v>
      </c>
      <c r="X1194">
        <v>1</v>
      </c>
      <c r="AR1194" s="1" t="s">
        <v>117</v>
      </c>
      <c r="AS1194" s="1" t="s">
        <v>117</v>
      </c>
      <c r="AU1194" s="1" t="s">
        <v>1505</v>
      </c>
      <c r="AV1194">
        <v>778</v>
      </c>
    </row>
    <row r="1195" spans="1:48" ht="27.95" customHeight="1">
      <c r="A1195" s="81" t="s">
        <v>1495</v>
      </c>
      <c r="B1195" s="81" t="s">
        <v>612</v>
      </c>
      <c r="C1195" s="81" t="s">
        <v>33</v>
      </c>
      <c r="D1195" s="76">
        <v>6</v>
      </c>
      <c r="E1195" s="77"/>
      <c r="F1195" s="77"/>
      <c r="G1195" s="77"/>
      <c r="H1195" s="77"/>
      <c r="I1195" s="77"/>
      <c r="J1195" s="77"/>
      <c r="K1195" s="77"/>
      <c r="L1195" s="77"/>
      <c r="M1195" s="56"/>
      <c r="N1195" s="1" t="s">
        <v>1506</v>
      </c>
      <c r="O1195" s="1" t="s">
        <v>117</v>
      </c>
      <c r="P1195" s="1" t="s">
        <v>117</v>
      </c>
      <c r="Q1195" s="1" t="s">
        <v>1481</v>
      </c>
      <c r="R1195" s="1" t="s">
        <v>485</v>
      </c>
      <c r="S1195" s="1" t="s">
        <v>373</v>
      </c>
      <c r="T1195" s="1" t="s">
        <v>373</v>
      </c>
      <c r="X1195">
        <v>1</v>
      </c>
      <c r="AR1195" s="1" t="s">
        <v>117</v>
      </c>
      <c r="AS1195" s="1" t="s">
        <v>117</v>
      </c>
      <c r="AU1195" s="1" t="s">
        <v>1507</v>
      </c>
      <c r="AV1195">
        <v>779</v>
      </c>
    </row>
    <row r="1196" spans="1:48" ht="27.95" customHeight="1">
      <c r="A1196" s="76"/>
      <c r="B1196" s="76"/>
      <c r="C1196" s="76"/>
      <c r="D1196" s="76"/>
      <c r="E1196" s="77"/>
      <c r="F1196" s="77"/>
      <c r="G1196" s="77"/>
      <c r="H1196" s="77"/>
      <c r="I1196" s="77"/>
      <c r="J1196" s="77"/>
      <c r="K1196" s="77"/>
      <c r="L1196" s="77"/>
      <c r="M1196" s="57"/>
      <c r="Q1196" s="1" t="s">
        <v>1481</v>
      </c>
    </row>
    <row r="1197" spans="1:48" ht="27.95" customHeight="1">
      <c r="A1197" s="76"/>
      <c r="B1197" s="76"/>
      <c r="C1197" s="76"/>
      <c r="D1197" s="76"/>
      <c r="E1197" s="77"/>
      <c r="F1197" s="77"/>
      <c r="G1197" s="77"/>
      <c r="H1197" s="77"/>
      <c r="I1197" s="77"/>
      <c r="J1197" s="77"/>
      <c r="K1197" s="77"/>
      <c r="L1197" s="77"/>
      <c r="M1197" s="57"/>
      <c r="Q1197" s="1" t="s">
        <v>1481</v>
      </c>
    </row>
    <row r="1198" spans="1:48" ht="27.95" customHeight="1">
      <c r="A1198" s="76"/>
      <c r="B1198" s="76"/>
      <c r="C1198" s="76"/>
      <c r="D1198" s="76"/>
      <c r="E1198" s="77"/>
      <c r="F1198" s="77"/>
      <c r="G1198" s="77"/>
      <c r="H1198" s="77"/>
      <c r="I1198" s="77"/>
      <c r="J1198" s="77"/>
      <c r="K1198" s="77"/>
      <c r="L1198" s="77"/>
      <c r="M1198" s="57"/>
      <c r="Q1198" s="1" t="s">
        <v>1481</v>
      </c>
    </row>
    <row r="1199" spans="1:48" ht="27.95" customHeight="1">
      <c r="A1199" s="76"/>
      <c r="B1199" s="76"/>
      <c r="C1199" s="76"/>
      <c r="D1199" s="76"/>
      <c r="E1199" s="77"/>
      <c r="F1199" s="77"/>
      <c r="G1199" s="77"/>
      <c r="H1199" s="77"/>
      <c r="I1199" s="77"/>
      <c r="J1199" s="77"/>
      <c r="K1199" s="77"/>
      <c r="L1199" s="77"/>
      <c r="M1199" s="57"/>
      <c r="Q1199" s="1" t="s">
        <v>1481</v>
      </c>
    </row>
    <row r="1200" spans="1:48" ht="27.95" customHeight="1">
      <c r="A1200" s="76"/>
      <c r="B1200" s="76"/>
      <c r="C1200" s="76"/>
      <c r="D1200" s="76"/>
      <c r="E1200" s="77"/>
      <c r="F1200" s="77"/>
      <c r="G1200" s="77"/>
      <c r="H1200" s="77"/>
      <c r="I1200" s="77"/>
      <c r="J1200" s="77"/>
      <c r="K1200" s="77"/>
      <c r="L1200" s="77"/>
      <c r="M1200" s="57"/>
      <c r="Q1200" s="1" t="s">
        <v>1481</v>
      </c>
    </row>
    <row r="1201" spans="1:48" ht="27.95" customHeight="1">
      <c r="A1201" s="76"/>
      <c r="B1201" s="76"/>
      <c r="C1201" s="76"/>
      <c r="D1201" s="76"/>
      <c r="E1201" s="77"/>
      <c r="F1201" s="77"/>
      <c r="G1201" s="77"/>
      <c r="H1201" s="77"/>
      <c r="I1201" s="77"/>
      <c r="J1201" s="77"/>
      <c r="K1201" s="77"/>
      <c r="L1201" s="77"/>
      <c r="M1201" s="57"/>
      <c r="Q1201" s="1" t="s">
        <v>1481</v>
      </c>
    </row>
    <row r="1202" spans="1:48" ht="27.95" customHeight="1">
      <c r="A1202" s="57"/>
      <c r="B1202" s="57"/>
      <c r="C1202" s="57"/>
      <c r="D1202" s="57"/>
      <c r="E1202" s="58"/>
      <c r="F1202" s="58"/>
      <c r="G1202" s="58"/>
      <c r="H1202" s="58"/>
      <c r="I1202" s="58"/>
      <c r="J1202" s="58"/>
      <c r="K1202" s="58"/>
      <c r="L1202" s="58"/>
      <c r="M1202" s="57"/>
      <c r="Q1202" s="1" t="s">
        <v>1481</v>
      </c>
    </row>
    <row r="1203" spans="1:48" ht="27.95" customHeight="1">
      <c r="A1203" s="57"/>
      <c r="B1203" s="57"/>
      <c r="C1203" s="57"/>
      <c r="D1203" s="57"/>
      <c r="E1203" s="58"/>
      <c r="F1203" s="58"/>
      <c r="G1203" s="58"/>
      <c r="H1203" s="58"/>
      <c r="I1203" s="58"/>
      <c r="J1203" s="58"/>
      <c r="K1203" s="58"/>
      <c r="L1203" s="58"/>
      <c r="M1203" s="57"/>
      <c r="Q1203" s="1"/>
    </row>
    <row r="1204" spans="1:48" ht="27.95" customHeight="1">
      <c r="A1204" s="57"/>
      <c r="B1204" s="57"/>
      <c r="C1204" s="57"/>
      <c r="D1204" s="57"/>
      <c r="E1204" s="58"/>
      <c r="F1204" s="58"/>
      <c r="G1204" s="58"/>
      <c r="H1204" s="58"/>
      <c r="I1204" s="58"/>
      <c r="J1204" s="58"/>
      <c r="K1204" s="58"/>
      <c r="L1204" s="58"/>
      <c r="M1204" s="57"/>
      <c r="Q1204" s="1"/>
    </row>
    <row r="1205" spans="1:48" ht="27.95" customHeight="1">
      <c r="A1205" s="57"/>
      <c r="B1205" s="57"/>
      <c r="C1205" s="57"/>
      <c r="D1205" s="57"/>
      <c r="E1205" s="58"/>
      <c r="F1205" s="58"/>
      <c r="G1205" s="58"/>
      <c r="H1205" s="58"/>
      <c r="I1205" s="58"/>
      <c r="J1205" s="58"/>
      <c r="K1205" s="58"/>
      <c r="L1205" s="58"/>
      <c r="M1205" s="57"/>
      <c r="Q1205" s="1"/>
    </row>
    <row r="1206" spans="1:48" ht="27.95" customHeight="1">
      <c r="A1206" s="57"/>
      <c r="B1206" s="57"/>
      <c r="C1206" s="57"/>
      <c r="D1206" s="57"/>
      <c r="E1206" s="58"/>
      <c r="F1206" s="58"/>
      <c r="G1206" s="58"/>
      <c r="H1206" s="58"/>
      <c r="I1206" s="58"/>
      <c r="J1206" s="58"/>
      <c r="K1206" s="58"/>
      <c r="L1206" s="58"/>
      <c r="M1206" s="57"/>
      <c r="Q1206" s="1"/>
    </row>
    <row r="1207" spans="1:48" ht="27.95" customHeight="1">
      <c r="A1207" s="52" t="s">
        <v>449</v>
      </c>
      <c r="B1207" s="53"/>
      <c r="C1207" s="53"/>
      <c r="D1207" s="53"/>
      <c r="E1207" s="54"/>
      <c r="F1207" s="54"/>
      <c r="G1207" s="54"/>
      <c r="H1207" s="54"/>
      <c r="I1207" s="54"/>
      <c r="J1207" s="54"/>
      <c r="K1207" s="54"/>
      <c r="L1207" s="54"/>
      <c r="M1207" s="53"/>
    </row>
    <row r="1208" spans="1:48" ht="27.95" customHeight="1">
      <c r="A1208" s="78" t="s">
        <v>1508</v>
      </c>
      <c r="B1208" s="78" t="s">
        <v>117</v>
      </c>
      <c r="C1208" s="79"/>
      <c r="D1208" s="79"/>
      <c r="E1208" s="80"/>
      <c r="F1208" s="80"/>
      <c r="G1208" s="80"/>
      <c r="H1208" s="80"/>
      <c r="I1208" s="69"/>
      <c r="J1208" s="69"/>
      <c r="K1208" s="69"/>
      <c r="L1208" s="69"/>
      <c r="M1208" s="68"/>
      <c r="N1208" s="70"/>
      <c r="O1208" s="70"/>
      <c r="P1208" s="70"/>
      <c r="Q1208" s="71"/>
      <c r="R1208" s="70"/>
      <c r="S1208" s="70"/>
      <c r="T1208" s="70"/>
      <c r="U1208" s="70"/>
      <c r="V1208" s="70"/>
      <c r="W1208" s="70"/>
      <c r="X1208" s="70"/>
      <c r="Y1208" s="70"/>
      <c r="Z1208" s="70"/>
      <c r="AA1208" s="70"/>
      <c r="AB1208" s="70"/>
      <c r="AC1208" s="70"/>
      <c r="AD1208" s="70"/>
      <c r="AE1208" s="70"/>
      <c r="AF1208" s="70"/>
      <c r="AG1208" s="70"/>
      <c r="AH1208" s="70"/>
      <c r="AI1208" s="70"/>
      <c r="AJ1208" s="70"/>
      <c r="AK1208" s="70"/>
      <c r="AL1208" s="70"/>
      <c r="AM1208" s="70"/>
      <c r="AN1208" s="70"/>
      <c r="AO1208" s="70"/>
      <c r="AP1208" s="70"/>
      <c r="AQ1208" s="70"/>
      <c r="AR1208" s="70"/>
      <c r="AS1208" s="70"/>
      <c r="AT1208" s="70"/>
      <c r="AU1208" s="70"/>
      <c r="AV1208" s="70"/>
    </row>
    <row r="1209" spans="1:48" ht="27.95" customHeight="1">
      <c r="A1209" s="81" t="s">
        <v>1482</v>
      </c>
      <c r="B1209" s="81" t="s">
        <v>526</v>
      </c>
      <c r="C1209" s="81" t="s">
        <v>11</v>
      </c>
      <c r="D1209" s="76">
        <v>24</v>
      </c>
      <c r="E1209" s="77"/>
      <c r="F1209" s="77"/>
      <c r="G1209" s="77"/>
      <c r="H1209" s="77"/>
      <c r="I1209" s="58"/>
      <c r="J1209" s="58"/>
      <c r="K1209" s="58"/>
      <c r="L1209" s="58"/>
      <c r="M1209" s="56"/>
      <c r="N1209" s="1"/>
      <c r="O1209" s="1"/>
      <c r="P1209" s="1"/>
      <c r="Q1209" s="1"/>
      <c r="R1209" s="1"/>
      <c r="S1209" s="1"/>
      <c r="T1209" s="1"/>
      <c r="AR1209" s="1"/>
      <c r="AS1209" s="1"/>
      <c r="AU1209" s="1"/>
    </row>
    <row r="1210" spans="1:48" ht="27.95" customHeight="1">
      <c r="A1210" s="81" t="s">
        <v>1482</v>
      </c>
      <c r="B1210" s="81" t="s">
        <v>601</v>
      </c>
      <c r="C1210" s="81" t="s">
        <v>11</v>
      </c>
      <c r="D1210" s="76">
        <v>20</v>
      </c>
      <c r="E1210" s="77"/>
      <c r="F1210" s="77"/>
      <c r="G1210" s="77"/>
      <c r="H1210" s="77"/>
      <c r="I1210" s="58"/>
      <c r="J1210" s="58"/>
      <c r="K1210" s="58"/>
      <c r="L1210" s="58"/>
      <c r="M1210" s="56"/>
      <c r="N1210" s="1"/>
      <c r="O1210" s="1"/>
      <c r="P1210" s="1"/>
      <c r="Q1210" s="1"/>
      <c r="R1210" s="1"/>
      <c r="S1210" s="1"/>
      <c r="T1210" s="1"/>
      <c r="AR1210" s="1"/>
      <c r="AS1210" s="1"/>
      <c r="AU1210" s="1"/>
    </row>
    <row r="1211" spans="1:48" ht="27.95" customHeight="1">
      <c r="A1211" s="81" t="s">
        <v>1482</v>
      </c>
      <c r="B1211" s="81" t="s">
        <v>529</v>
      </c>
      <c r="C1211" s="81" t="s">
        <v>11</v>
      </c>
      <c r="D1211" s="76">
        <v>9</v>
      </c>
      <c r="E1211" s="77"/>
      <c r="F1211" s="77"/>
      <c r="G1211" s="77"/>
      <c r="H1211" s="77"/>
      <c r="I1211" s="58"/>
      <c r="J1211" s="58"/>
      <c r="K1211" s="58"/>
      <c r="L1211" s="58"/>
      <c r="M1211" s="56"/>
      <c r="N1211" s="1"/>
      <c r="O1211" s="1"/>
      <c r="P1211" s="1"/>
      <c r="Q1211" s="1"/>
      <c r="R1211" s="1"/>
      <c r="S1211" s="1"/>
      <c r="T1211" s="1"/>
      <c r="AR1211" s="1"/>
      <c r="AS1211" s="1"/>
      <c r="AU1211" s="1"/>
    </row>
    <row r="1212" spans="1:48" ht="27.95" customHeight="1">
      <c r="A1212" s="81" t="s">
        <v>1482</v>
      </c>
      <c r="B1212" s="81" t="s">
        <v>606</v>
      </c>
      <c r="C1212" s="81" t="s">
        <v>11</v>
      </c>
      <c r="D1212" s="76">
        <v>1</v>
      </c>
      <c r="E1212" s="77"/>
      <c r="F1212" s="77"/>
      <c r="G1212" s="77"/>
      <c r="H1212" s="77"/>
      <c r="I1212" s="58"/>
      <c r="J1212" s="58"/>
      <c r="K1212" s="58"/>
      <c r="L1212" s="58"/>
      <c r="M1212" s="56"/>
      <c r="N1212" s="1"/>
      <c r="O1212" s="1"/>
      <c r="P1212" s="1"/>
      <c r="Q1212" s="1"/>
      <c r="R1212" s="1"/>
      <c r="S1212" s="1"/>
      <c r="T1212" s="1"/>
      <c r="AR1212" s="1"/>
      <c r="AS1212" s="1"/>
      <c r="AU1212" s="1"/>
    </row>
    <row r="1213" spans="1:48" ht="27.95" customHeight="1">
      <c r="A1213" s="81" t="s">
        <v>1482</v>
      </c>
      <c r="B1213" s="81" t="s">
        <v>609</v>
      </c>
      <c r="C1213" s="81" t="s">
        <v>11</v>
      </c>
      <c r="D1213" s="76">
        <v>1</v>
      </c>
      <c r="E1213" s="77"/>
      <c r="F1213" s="77"/>
      <c r="G1213" s="77"/>
      <c r="H1213" s="77"/>
      <c r="I1213" s="58"/>
      <c r="J1213" s="58"/>
      <c r="K1213" s="58"/>
      <c r="L1213" s="58"/>
      <c r="M1213" s="56"/>
      <c r="N1213" s="1"/>
      <c r="O1213" s="1"/>
      <c r="P1213" s="1"/>
      <c r="Q1213" s="1"/>
      <c r="R1213" s="1"/>
      <c r="S1213" s="1"/>
      <c r="T1213" s="1"/>
      <c r="AR1213" s="1"/>
      <c r="AS1213" s="1"/>
      <c r="AU1213" s="1"/>
    </row>
    <row r="1214" spans="1:48" ht="27.95" customHeight="1">
      <c r="A1214" s="81" t="s">
        <v>1482</v>
      </c>
      <c r="B1214" s="81" t="s">
        <v>612</v>
      </c>
      <c r="C1214" s="81" t="s">
        <v>11</v>
      </c>
      <c r="D1214" s="76">
        <v>5</v>
      </c>
      <c r="E1214" s="77"/>
      <c r="F1214" s="77"/>
      <c r="G1214" s="77"/>
      <c r="H1214" s="77"/>
      <c r="I1214" s="58"/>
      <c r="J1214" s="58"/>
      <c r="K1214" s="58"/>
      <c r="L1214" s="58"/>
      <c r="M1214" s="56"/>
      <c r="N1214" s="1"/>
      <c r="O1214" s="1"/>
      <c r="P1214" s="1"/>
      <c r="Q1214" s="1"/>
      <c r="R1214" s="1"/>
      <c r="S1214" s="1"/>
      <c r="T1214" s="1"/>
      <c r="AR1214" s="1"/>
      <c r="AS1214" s="1"/>
      <c r="AU1214" s="1"/>
    </row>
    <row r="1215" spans="1:48" ht="27.95" customHeight="1">
      <c r="A1215" s="81" t="s">
        <v>1495</v>
      </c>
      <c r="B1215" s="81" t="s">
        <v>526</v>
      </c>
      <c r="C1215" s="81" t="s">
        <v>33</v>
      </c>
      <c r="D1215" s="76">
        <v>24</v>
      </c>
      <c r="E1215" s="77"/>
      <c r="F1215" s="77"/>
      <c r="G1215" s="77"/>
      <c r="H1215" s="77"/>
      <c r="I1215" s="58"/>
      <c r="J1215" s="58"/>
      <c r="K1215" s="58"/>
      <c r="L1215" s="58"/>
      <c r="M1215" s="56"/>
      <c r="N1215" s="1"/>
      <c r="O1215" s="1"/>
      <c r="P1215" s="1"/>
      <c r="Q1215" s="1"/>
      <c r="R1215" s="1"/>
      <c r="S1215" s="1"/>
      <c r="T1215" s="1"/>
      <c r="AR1215" s="1"/>
      <c r="AS1215" s="1"/>
      <c r="AU1215" s="1"/>
    </row>
    <row r="1216" spans="1:48" ht="27.95" customHeight="1">
      <c r="A1216" s="81" t="s">
        <v>1495</v>
      </c>
      <c r="B1216" s="81" t="s">
        <v>601</v>
      </c>
      <c r="C1216" s="81" t="s">
        <v>33</v>
      </c>
      <c r="D1216" s="76">
        <v>20</v>
      </c>
      <c r="E1216" s="77"/>
      <c r="F1216" s="77"/>
      <c r="G1216" s="77"/>
      <c r="H1216" s="77"/>
      <c r="I1216" s="58"/>
      <c r="J1216" s="58"/>
      <c r="K1216" s="58"/>
      <c r="L1216" s="58"/>
      <c r="M1216" s="56"/>
      <c r="N1216" s="1"/>
      <c r="O1216" s="1"/>
      <c r="P1216" s="1"/>
      <c r="Q1216" s="1"/>
      <c r="R1216" s="1"/>
      <c r="S1216" s="1"/>
      <c r="T1216" s="1"/>
      <c r="AR1216" s="1"/>
      <c r="AS1216" s="1"/>
      <c r="AU1216" s="1"/>
    </row>
    <row r="1217" spans="1:47" ht="27.95" customHeight="1">
      <c r="A1217" s="81" t="s">
        <v>1495</v>
      </c>
      <c r="B1217" s="81" t="s">
        <v>529</v>
      </c>
      <c r="C1217" s="81" t="s">
        <v>33</v>
      </c>
      <c r="D1217" s="76">
        <v>9</v>
      </c>
      <c r="E1217" s="77"/>
      <c r="F1217" s="77"/>
      <c r="G1217" s="77"/>
      <c r="H1217" s="77"/>
      <c r="I1217" s="58"/>
      <c r="J1217" s="58"/>
      <c r="K1217" s="58"/>
      <c r="L1217" s="58"/>
      <c r="M1217" s="56"/>
      <c r="N1217" s="1"/>
      <c r="O1217" s="1"/>
      <c r="P1217" s="1"/>
      <c r="Q1217" s="1"/>
      <c r="R1217" s="1"/>
      <c r="S1217" s="1"/>
      <c r="T1217" s="1"/>
      <c r="AR1217" s="1"/>
      <c r="AS1217" s="1"/>
      <c r="AU1217" s="1"/>
    </row>
    <row r="1218" spans="1:47" ht="27.95" customHeight="1">
      <c r="A1218" s="81" t="s">
        <v>1495</v>
      </c>
      <c r="B1218" s="81" t="s">
        <v>606</v>
      </c>
      <c r="C1218" s="81" t="s">
        <v>33</v>
      </c>
      <c r="D1218" s="76">
        <v>1</v>
      </c>
      <c r="E1218" s="77"/>
      <c r="F1218" s="77"/>
      <c r="G1218" s="77"/>
      <c r="H1218" s="77"/>
      <c r="I1218" s="58"/>
      <c r="J1218" s="58"/>
      <c r="K1218" s="58"/>
      <c r="L1218" s="58"/>
      <c r="M1218" s="56"/>
      <c r="N1218" s="1"/>
      <c r="O1218" s="1"/>
      <c r="P1218" s="1"/>
      <c r="Q1218" s="1"/>
      <c r="R1218" s="1"/>
      <c r="S1218" s="1"/>
      <c r="T1218" s="1"/>
      <c r="AR1218" s="1"/>
      <c r="AS1218" s="1"/>
      <c r="AU1218" s="1"/>
    </row>
    <row r="1219" spans="1:47" ht="27.95" customHeight="1">
      <c r="A1219" s="81" t="s">
        <v>1495</v>
      </c>
      <c r="B1219" s="81" t="s">
        <v>609</v>
      </c>
      <c r="C1219" s="81" t="s">
        <v>33</v>
      </c>
      <c r="D1219" s="76">
        <v>1</v>
      </c>
      <c r="E1219" s="77"/>
      <c r="F1219" s="77"/>
      <c r="G1219" s="77"/>
      <c r="H1219" s="77"/>
      <c r="I1219" s="58"/>
      <c r="J1219" s="58"/>
      <c r="K1219" s="58"/>
      <c r="L1219" s="58"/>
      <c r="M1219" s="56"/>
      <c r="N1219" s="1"/>
      <c r="O1219" s="1"/>
      <c r="P1219" s="1"/>
      <c r="Q1219" s="1"/>
      <c r="R1219" s="1"/>
      <c r="S1219" s="1"/>
      <c r="T1219" s="1"/>
      <c r="AR1219" s="1"/>
      <c r="AS1219" s="1"/>
      <c r="AU1219" s="1"/>
    </row>
    <row r="1220" spans="1:47" ht="27.95" customHeight="1">
      <c r="A1220" s="81" t="s">
        <v>1495</v>
      </c>
      <c r="B1220" s="81" t="s">
        <v>612</v>
      </c>
      <c r="C1220" s="81" t="s">
        <v>33</v>
      </c>
      <c r="D1220" s="76">
        <v>5</v>
      </c>
      <c r="E1220" s="77"/>
      <c r="F1220" s="77"/>
      <c r="G1220" s="77"/>
      <c r="H1220" s="77"/>
      <c r="I1220" s="58"/>
      <c r="J1220" s="58"/>
      <c r="K1220" s="58"/>
      <c r="L1220" s="58"/>
      <c r="M1220" s="56"/>
      <c r="N1220" s="1"/>
      <c r="O1220" s="1"/>
      <c r="P1220" s="1"/>
      <c r="Q1220" s="1"/>
      <c r="R1220" s="1"/>
      <c r="S1220" s="1"/>
      <c r="T1220" s="1"/>
      <c r="AR1220" s="1"/>
      <c r="AS1220" s="1"/>
      <c r="AU1220" s="1"/>
    </row>
    <row r="1221" spans="1:47" ht="27.95" customHeight="1">
      <c r="A1221" s="76"/>
      <c r="B1221" s="76"/>
      <c r="C1221" s="76"/>
      <c r="D1221" s="76"/>
      <c r="E1221" s="77"/>
      <c r="F1221" s="77"/>
      <c r="G1221" s="77"/>
      <c r="H1221" s="77"/>
      <c r="I1221" s="58"/>
      <c r="J1221" s="58"/>
      <c r="K1221" s="58"/>
      <c r="L1221" s="58"/>
      <c r="M1221" s="57"/>
      <c r="Q1221" s="1"/>
    </row>
    <row r="1222" spans="1:47" ht="27.95" customHeight="1">
      <c r="A1222" s="76"/>
      <c r="B1222" s="76"/>
      <c r="C1222" s="76"/>
      <c r="D1222" s="76"/>
      <c r="E1222" s="77"/>
      <c r="F1222" s="77"/>
      <c r="G1222" s="77"/>
      <c r="H1222" s="77"/>
      <c r="I1222" s="58"/>
      <c r="J1222" s="58"/>
      <c r="K1222" s="58"/>
      <c r="L1222" s="58"/>
      <c r="M1222" s="57"/>
      <c r="Q1222" s="1"/>
    </row>
    <row r="1223" spans="1:47" ht="27.95" customHeight="1">
      <c r="A1223" s="76"/>
      <c r="B1223" s="76"/>
      <c r="C1223" s="76"/>
      <c r="D1223" s="76"/>
      <c r="E1223" s="77"/>
      <c r="F1223" s="77"/>
      <c r="G1223" s="77"/>
      <c r="H1223" s="77"/>
      <c r="I1223" s="58"/>
      <c r="J1223" s="58"/>
      <c r="K1223" s="58"/>
      <c r="L1223" s="58"/>
      <c r="M1223" s="57"/>
      <c r="Q1223" s="1" t="s">
        <v>1509</v>
      </c>
    </row>
    <row r="1224" spans="1:47" ht="27.95" customHeight="1">
      <c r="A1224" s="76"/>
      <c r="B1224" s="76"/>
      <c r="C1224" s="76"/>
      <c r="D1224" s="76"/>
      <c r="E1224" s="77"/>
      <c r="F1224" s="77"/>
      <c r="G1224" s="77"/>
      <c r="H1224" s="77"/>
      <c r="I1224" s="58"/>
      <c r="J1224" s="58"/>
      <c r="K1224" s="58"/>
      <c r="L1224" s="58"/>
      <c r="M1224" s="57"/>
      <c r="Q1224" s="1" t="s">
        <v>1509</v>
      </c>
    </row>
    <row r="1225" spans="1:47" ht="27.95" customHeight="1">
      <c r="A1225" s="76"/>
      <c r="B1225" s="76"/>
      <c r="C1225" s="76"/>
      <c r="D1225" s="76"/>
      <c r="E1225" s="77"/>
      <c r="F1225" s="77"/>
      <c r="G1225" s="77"/>
      <c r="H1225" s="77"/>
      <c r="I1225" s="58"/>
      <c r="J1225" s="58"/>
      <c r="K1225" s="58"/>
      <c r="L1225" s="58"/>
      <c r="M1225" s="57"/>
      <c r="Q1225" s="1" t="s">
        <v>1509</v>
      </c>
    </row>
    <row r="1226" spans="1:47" ht="27.95" customHeight="1">
      <c r="A1226" s="57"/>
      <c r="B1226" s="57"/>
      <c r="C1226" s="57"/>
      <c r="D1226" s="57"/>
      <c r="E1226" s="58"/>
      <c r="F1226" s="58"/>
      <c r="G1226" s="58"/>
      <c r="H1226" s="58"/>
      <c r="I1226" s="58"/>
      <c r="J1226" s="58"/>
      <c r="K1226" s="58"/>
      <c r="L1226" s="58"/>
      <c r="M1226" s="57"/>
      <c r="Q1226" s="1" t="s">
        <v>1509</v>
      </c>
    </row>
    <row r="1227" spans="1:47" ht="27.95" customHeight="1">
      <c r="A1227" s="57"/>
      <c r="B1227" s="57"/>
      <c r="C1227" s="57"/>
      <c r="D1227" s="57"/>
      <c r="E1227" s="58"/>
      <c r="F1227" s="58"/>
      <c r="G1227" s="58"/>
      <c r="H1227" s="58"/>
      <c r="I1227" s="58"/>
      <c r="J1227" s="58"/>
      <c r="K1227" s="58"/>
      <c r="L1227" s="58"/>
      <c r="M1227" s="57"/>
      <c r="Q1227" s="1" t="s">
        <v>1509</v>
      </c>
    </row>
    <row r="1228" spans="1:47" ht="27.95" customHeight="1">
      <c r="A1228" s="57"/>
      <c r="B1228" s="57"/>
      <c r="C1228" s="57"/>
      <c r="D1228" s="57"/>
      <c r="E1228" s="58"/>
      <c r="F1228" s="58"/>
      <c r="G1228" s="58"/>
      <c r="H1228" s="58"/>
      <c r="I1228" s="58"/>
      <c r="J1228" s="58"/>
      <c r="K1228" s="58"/>
      <c r="L1228" s="58"/>
      <c r="M1228" s="57"/>
      <c r="Q1228" s="1"/>
    </row>
    <row r="1229" spans="1:47" ht="27.95" customHeight="1">
      <c r="A1229" s="57"/>
      <c r="B1229" s="57"/>
      <c r="C1229" s="57"/>
      <c r="D1229" s="57"/>
      <c r="E1229" s="58"/>
      <c r="F1229" s="58"/>
      <c r="G1229" s="58"/>
      <c r="H1229" s="58"/>
      <c r="I1229" s="58"/>
      <c r="J1229" s="58"/>
      <c r="K1229" s="58"/>
      <c r="L1229" s="58"/>
      <c r="M1229" s="57"/>
      <c r="Q1229" s="1"/>
    </row>
    <row r="1230" spans="1:47" ht="27.95" customHeight="1">
      <c r="A1230" s="57"/>
      <c r="B1230" s="57"/>
      <c r="C1230" s="57"/>
      <c r="D1230" s="57"/>
      <c r="E1230" s="58"/>
      <c r="F1230" s="58"/>
      <c r="G1230" s="58"/>
      <c r="H1230" s="58"/>
      <c r="I1230" s="58"/>
      <c r="J1230" s="58"/>
      <c r="K1230" s="58"/>
      <c r="L1230" s="58"/>
      <c r="M1230" s="57"/>
      <c r="Q1230" s="1"/>
    </row>
    <row r="1231" spans="1:47" ht="27.95" customHeight="1">
      <c r="A1231" s="57"/>
      <c r="B1231" s="57"/>
      <c r="C1231" s="57"/>
      <c r="D1231" s="57"/>
      <c r="E1231" s="58"/>
      <c r="F1231" s="58"/>
      <c r="G1231" s="58"/>
      <c r="H1231" s="58"/>
      <c r="I1231" s="58"/>
      <c r="J1231" s="58"/>
      <c r="K1231" s="58"/>
      <c r="L1231" s="58"/>
      <c r="M1231" s="57"/>
      <c r="Q1231" s="1"/>
    </row>
    <row r="1232" spans="1:47" ht="27.95" customHeight="1">
      <c r="A1232" s="52" t="s">
        <v>449</v>
      </c>
      <c r="B1232" s="53"/>
      <c r="C1232" s="53"/>
      <c r="D1232" s="53"/>
      <c r="E1232" s="54"/>
      <c r="F1232" s="54"/>
      <c r="G1232" s="54"/>
      <c r="H1232" s="54"/>
      <c r="I1232" s="54"/>
      <c r="J1232" s="54"/>
      <c r="K1232" s="54"/>
      <c r="L1232" s="54"/>
      <c r="M1232" s="53"/>
    </row>
    <row r="1233" spans="1:48" ht="27.95" hidden="1" customHeight="1">
      <c r="A1233" s="66" t="s">
        <v>1510</v>
      </c>
      <c r="B1233" s="67" t="s">
        <v>117</v>
      </c>
      <c r="C1233" s="68"/>
      <c r="D1233" s="68"/>
      <c r="E1233" s="69"/>
      <c r="F1233" s="69"/>
      <c r="G1233" s="69"/>
      <c r="H1233" s="69"/>
      <c r="I1233" s="69"/>
      <c r="J1233" s="69"/>
      <c r="K1233" s="69"/>
      <c r="L1233" s="69"/>
      <c r="M1233" s="68"/>
      <c r="N1233" s="70"/>
      <c r="O1233" s="70"/>
      <c r="P1233" s="70"/>
      <c r="Q1233" s="71"/>
      <c r="R1233" s="70"/>
      <c r="S1233" s="70"/>
      <c r="T1233" s="70"/>
      <c r="U1233" s="70"/>
      <c r="V1233" s="70"/>
      <c r="W1233" s="70"/>
      <c r="X1233" s="70"/>
      <c r="Y1233" s="70"/>
      <c r="Z1233" s="70"/>
      <c r="AA1233" s="70"/>
      <c r="AB1233" s="70"/>
      <c r="AC1233" s="70"/>
      <c r="AD1233" s="70"/>
      <c r="AE1233" s="70"/>
      <c r="AF1233" s="70"/>
      <c r="AG1233" s="70"/>
      <c r="AH1233" s="70"/>
      <c r="AI1233" s="70"/>
      <c r="AJ1233" s="70"/>
      <c r="AK1233" s="70"/>
      <c r="AL1233" s="70"/>
      <c r="AM1233" s="70"/>
      <c r="AN1233" s="70"/>
      <c r="AO1233" s="70"/>
      <c r="AP1233" s="70"/>
      <c r="AQ1233" s="70"/>
      <c r="AR1233" s="70"/>
      <c r="AS1233" s="70"/>
      <c r="AT1233" s="70"/>
      <c r="AU1233" s="70"/>
      <c r="AV1233" s="70"/>
    </row>
    <row r="1234" spans="1:48" ht="27.95" hidden="1" customHeight="1">
      <c r="A1234" s="55" t="s">
        <v>1482</v>
      </c>
      <c r="B1234" s="56" t="s">
        <v>526</v>
      </c>
      <c r="C1234" s="56" t="s">
        <v>11</v>
      </c>
      <c r="D1234" s="57"/>
      <c r="E1234" s="58"/>
      <c r="F1234" s="58"/>
      <c r="G1234" s="58"/>
      <c r="H1234" s="58"/>
      <c r="I1234" s="58"/>
      <c r="J1234" s="58"/>
      <c r="K1234" s="58"/>
      <c r="L1234" s="58"/>
      <c r="M1234" s="56"/>
      <c r="N1234" s="1"/>
      <c r="O1234" s="1"/>
      <c r="P1234" s="1"/>
      <c r="Q1234" s="1"/>
      <c r="R1234" s="1"/>
      <c r="S1234" s="1"/>
      <c r="T1234" s="1"/>
      <c r="AR1234" s="1"/>
      <c r="AS1234" s="1"/>
      <c r="AU1234" s="1"/>
    </row>
    <row r="1235" spans="1:48" ht="27.95" hidden="1" customHeight="1">
      <c r="A1235" s="55" t="s">
        <v>1482</v>
      </c>
      <c r="B1235" s="56" t="s">
        <v>601</v>
      </c>
      <c r="C1235" s="56" t="s">
        <v>11</v>
      </c>
      <c r="D1235" s="57"/>
      <c r="E1235" s="58"/>
      <c r="F1235" s="58"/>
      <c r="G1235" s="58"/>
      <c r="H1235" s="58"/>
      <c r="I1235" s="58"/>
      <c r="J1235" s="58"/>
      <c r="K1235" s="58"/>
      <c r="L1235" s="58"/>
      <c r="M1235" s="56"/>
      <c r="N1235" s="1"/>
      <c r="O1235" s="1"/>
      <c r="P1235" s="1"/>
      <c r="Q1235" s="1"/>
      <c r="R1235" s="1"/>
      <c r="S1235" s="1"/>
      <c r="T1235" s="1"/>
      <c r="AR1235" s="1"/>
      <c r="AS1235" s="1"/>
      <c r="AU1235" s="1"/>
    </row>
    <row r="1236" spans="1:48" ht="27.95" hidden="1" customHeight="1">
      <c r="A1236" s="55" t="s">
        <v>1482</v>
      </c>
      <c r="B1236" s="56" t="s">
        <v>529</v>
      </c>
      <c r="C1236" s="56" t="s">
        <v>11</v>
      </c>
      <c r="D1236" s="57"/>
      <c r="E1236" s="58"/>
      <c r="F1236" s="58"/>
      <c r="G1236" s="58"/>
      <c r="H1236" s="58"/>
      <c r="I1236" s="58"/>
      <c r="J1236" s="58"/>
      <c r="K1236" s="58"/>
      <c r="L1236" s="58"/>
      <c r="M1236" s="56"/>
      <c r="N1236" s="1"/>
      <c r="O1236" s="1"/>
      <c r="P1236" s="1"/>
      <c r="Q1236" s="1"/>
      <c r="R1236" s="1"/>
      <c r="S1236" s="1"/>
      <c r="T1236" s="1"/>
      <c r="AR1236" s="1"/>
      <c r="AS1236" s="1"/>
      <c r="AU1236" s="1"/>
    </row>
    <row r="1237" spans="1:48" ht="27.95" hidden="1" customHeight="1">
      <c r="A1237" s="55" t="s">
        <v>1482</v>
      </c>
      <c r="B1237" s="56" t="s">
        <v>606</v>
      </c>
      <c r="C1237" s="56" t="s">
        <v>11</v>
      </c>
      <c r="D1237" s="57"/>
      <c r="E1237" s="58"/>
      <c r="F1237" s="58"/>
      <c r="G1237" s="58"/>
      <c r="H1237" s="58"/>
      <c r="I1237" s="58"/>
      <c r="J1237" s="58"/>
      <c r="K1237" s="58"/>
      <c r="L1237" s="58"/>
      <c r="M1237" s="56"/>
      <c r="N1237" s="1"/>
      <c r="O1237" s="1"/>
      <c r="P1237" s="1"/>
      <c r="Q1237" s="1"/>
      <c r="R1237" s="1"/>
      <c r="S1237" s="1"/>
      <c r="T1237" s="1"/>
      <c r="AR1237" s="1"/>
      <c r="AS1237" s="1"/>
      <c r="AU1237" s="1"/>
    </row>
    <row r="1238" spans="1:48" ht="27.95" hidden="1" customHeight="1">
      <c r="A1238" s="55" t="s">
        <v>1482</v>
      </c>
      <c r="B1238" s="56" t="s">
        <v>609</v>
      </c>
      <c r="C1238" s="56" t="s">
        <v>11</v>
      </c>
      <c r="D1238" s="57"/>
      <c r="E1238" s="58"/>
      <c r="F1238" s="58"/>
      <c r="G1238" s="58"/>
      <c r="H1238" s="58"/>
      <c r="I1238" s="58"/>
      <c r="J1238" s="58"/>
      <c r="K1238" s="58"/>
      <c r="L1238" s="58"/>
      <c r="M1238" s="56"/>
      <c r="N1238" s="1"/>
      <c r="O1238" s="1"/>
      <c r="P1238" s="1"/>
      <c r="Q1238" s="1"/>
      <c r="R1238" s="1"/>
      <c r="S1238" s="1"/>
      <c r="T1238" s="1"/>
      <c r="AR1238" s="1"/>
      <c r="AS1238" s="1"/>
      <c r="AU1238" s="1"/>
    </row>
    <row r="1239" spans="1:48" ht="27.95" hidden="1" customHeight="1">
      <c r="A1239" s="55" t="s">
        <v>1482</v>
      </c>
      <c r="B1239" s="56" t="s">
        <v>612</v>
      </c>
      <c r="C1239" s="56" t="s">
        <v>11</v>
      </c>
      <c r="D1239" s="57"/>
      <c r="E1239" s="58"/>
      <c r="F1239" s="58"/>
      <c r="G1239" s="58"/>
      <c r="H1239" s="58"/>
      <c r="I1239" s="58"/>
      <c r="J1239" s="58"/>
      <c r="K1239" s="58"/>
      <c r="L1239" s="58"/>
      <c r="M1239" s="56"/>
      <c r="N1239" s="1"/>
      <c r="O1239" s="1"/>
      <c r="P1239" s="1"/>
      <c r="Q1239" s="1"/>
      <c r="R1239" s="1"/>
      <c r="S1239" s="1"/>
      <c r="T1239" s="1"/>
      <c r="AR1239" s="1"/>
      <c r="AS1239" s="1"/>
      <c r="AU1239" s="1"/>
    </row>
    <row r="1240" spans="1:48" ht="27.95" hidden="1" customHeight="1">
      <c r="A1240" s="55" t="s">
        <v>1495</v>
      </c>
      <c r="B1240" s="56" t="s">
        <v>526</v>
      </c>
      <c r="C1240" s="56" t="s">
        <v>33</v>
      </c>
      <c r="D1240" s="57"/>
      <c r="E1240" s="58"/>
      <c r="F1240" s="58"/>
      <c r="G1240" s="58"/>
      <c r="H1240" s="58"/>
      <c r="I1240" s="58"/>
      <c r="J1240" s="58"/>
      <c r="K1240" s="58"/>
      <c r="L1240" s="58"/>
      <c r="M1240" s="56"/>
      <c r="N1240" s="1"/>
      <c r="O1240" s="1"/>
      <c r="P1240" s="1"/>
      <c r="Q1240" s="1"/>
      <c r="R1240" s="1"/>
      <c r="S1240" s="1"/>
      <c r="T1240" s="1"/>
      <c r="AR1240" s="1"/>
      <c r="AS1240" s="1"/>
      <c r="AU1240" s="1"/>
    </row>
    <row r="1241" spans="1:48" ht="27.95" hidden="1" customHeight="1">
      <c r="A1241" s="55" t="s">
        <v>1495</v>
      </c>
      <c r="B1241" s="56" t="s">
        <v>601</v>
      </c>
      <c r="C1241" s="56" t="s">
        <v>33</v>
      </c>
      <c r="D1241" s="57"/>
      <c r="E1241" s="58"/>
      <c r="F1241" s="58"/>
      <c r="G1241" s="58"/>
      <c r="H1241" s="58"/>
      <c r="I1241" s="58"/>
      <c r="J1241" s="58"/>
      <c r="K1241" s="58"/>
      <c r="L1241" s="58"/>
      <c r="M1241" s="56"/>
      <c r="N1241" s="1"/>
      <c r="O1241" s="1"/>
      <c r="P1241" s="1"/>
      <c r="Q1241" s="1"/>
      <c r="R1241" s="1"/>
      <c r="S1241" s="1"/>
      <c r="T1241" s="1"/>
      <c r="AR1241" s="1"/>
      <c r="AS1241" s="1"/>
      <c r="AU1241" s="1"/>
    </row>
    <row r="1242" spans="1:48" ht="27.95" hidden="1" customHeight="1">
      <c r="A1242" s="55" t="s">
        <v>1495</v>
      </c>
      <c r="B1242" s="56" t="s">
        <v>529</v>
      </c>
      <c r="C1242" s="56" t="s">
        <v>33</v>
      </c>
      <c r="D1242" s="57"/>
      <c r="E1242" s="58"/>
      <c r="F1242" s="58"/>
      <c r="G1242" s="58"/>
      <c r="H1242" s="58"/>
      <c r="I1242" s="58"/>
      <c r="J1242" s="58"/>
      <c r="K1242" s="58"/>
      <c r="L1242" s="58"/>
      <c r="M1242" s="56"/>
      <c r="N1242" s="1"/>
      <c r="O1242" s="1"/>
      <c r="P1242" s="1"/>
      <c r="Q1242" s="1"/>
      <c r="R1242" s="1"/>
      <c r="S1242" s="1"/>
      <c r="T1242" s="1"/>
      <c r="AR1242" s="1"/>
      <c r="AS1242" s="1"/>
      <c r="AU1242" s="1"/>
    </row>
    <row r="1243" spans="1:48" ht="27.95" hidden="1" customHeight="1">
      <c r="A1243" s="55" t="s">
        <v>1495</v>
      </c>
      <c r="B1243" s="56" t="s">
        <v>606</v>
      </c>
      <c r="C1243" s="56" t="s">
        <v>33</v>
      </c>
      <c r="D1243" s="57"/>
      <c r="E1243" s="58"/>
      <c r="F1243" s="58"/>
      <c r="G1243" s="58"/>
      <c r="H1243" s="58"/>
      <c r="I1243" s="58"/>
      <c r="J1243" s="58"/>
      <c r="K1243" s="58"/>
      <c r="L1243" s="58"/>
      <c r="M1243" s="56"/>
      <c r="N1243" s="1"/>
      <c r="O1243" s="1"/>
      <c r="P1243" s="1"/>
      <c r="Q1243" s="1"/>
      <c r="R1243" s="1"/>
      <c r="S1243" s="1"/>
      <c r="T1243" s="1"/>
      <c r="AR1243" s="1"/>
      <c r="AS1243" s="1"/>
      <c r="AU1243" s="1"/>
    </row>
    <row r="1244" spans="1:48" ht="27.95" hidden="1" customHeight="1">
      <c r="A1244" s="55" t="s">
        <v>1495</v>
      </c>
      <c r="B1244" s="56" t="s">
        <v>609</v>
      </c>
      <c r="C1244" s="56" t="s">
        <v>33</v>
      </c>
      <c r="D1244" s="57"/>
      <c r="E1244" s="58"/>
      <c r="F1244" s="58"/>
      <c r="G1244" s="58"/>
      <c r="H1244" s="58"/>
      <c r="I1244" s="58"/>
      <c r="J1244" s="58"/>
      <c r="K1244" s="58"/>
      <c r="L1244" s="58"/>
      <c r="M1244" s="56"/>
      <c r="N1244" s="1"/>
      <c r="O1244" s="1"/>
      <c r="P1244" s="1"/>
      <c r="Q1244" s="1"/>
      <c r="R1244" s="1"/>
      <c r="S1244" s="1"/>
      <c r="T1244" s="1"/>
      <c r="AR1244" s="1"/>
      <c r="AS1244" s="1"/>
      <c r="AU1244" s="1"/>
    </row>
    <row r="1245" spans="1:48" ht="27.95" hidden="1" customHeight="1">
      <c r="A1245" s="55" t="s">
        <v>1495</v>
      </c>
      <c r="B1245" s="56" t="s">
        <v>612</v>
      </c>
      <c r="C1245" s="56" t="s">
        <v>33</v>
      </c>
      <c r="D1245" s="57"/>
      <c r="E1245" s="58"/>
      <c r="F1245" s="58"/>
      <c r="G1245" s="58"/>
      <c r="H1245" s="58"/>
      <c r="I1245" s="58"/>
      <c r="J1245" s="58"/>
      <c r="K1245" s="58"/>
      <c r="L1245" s="58"/>
      <c r="M1245" s="56"/>
      <c r="N1245" s="1"/>
      <c r="O1245" s="1"/>
      <c r="P1245" s="1"/>
      <c r="Q1245" s="1"/>
      <c r="R1245" s="1"/>
      <c r="S1245" s="1"/>
      <c r="T1245" s="1"/>
      <c r="AR1245" s="1"/>
      <c r="AS1245" s="1"/>
      <c r="AU1245" s="1"/>
    </row>
    <row r="1246" spans="1:48" ht="27.95" hidden="1" customHeight="1">
      <c r="A1246" s="57"/>
      <c r="B1246" s="57"/>
      <c r="C1246" s="57"/>
      <c r="D1246" s="57"/>
      <c r="E1246" s="58"/>
      <c r="F1246" s="58"/>
      <c r="G1246" s="58"/>
      <c r="H1246" s="58"/>
      <c r="I1246" s="58"/>
      <c r="J1246" s="58"/>
      <c r="K1246" s="58"/>
      <c r="L1246" s="58"/>
      <c r="M1246" s="57"/>
      <c r="Q1246" s="1"/>
    </row>
    <row r="1247" spans="1:48" ht="27.95" hidden="1" customHeight="1">
      <c r="A1247" s="57"/>
      <c r="B1247" s="57"/>
      <c r="C1247" s="57"/>
      <c r="D1247" s="57"/>
      <c r="E1247" s="58"/>
      <c r="F1247" s="58"/>
      <c r="G1247" s="58"/>
      <c r="H1247" s="58"/>
      <c r="I1247" s="58"/>
      <c r="J1247" s="58"/>
      <c r="K1247" s="58"/>
      <c r="L1247" s="58"/>
      <c r="M1247" s="57"/>
      <c r="Q1247" s="1"/>
    </row>
    <row r="1248" spans="1:48" ht="27.95" hidden="1" customHeight="1">
      <c r="A1248" s="57"/>
      <c r="B1248" s="57"/>
      <c r="C1248" s="57"/>
      <c r="D1248" s="57"/>
      <c r="E1248" s="58"/>
      <c r="F1248" s="58"/>
      <c r="G1248" s="58"/>
      <c r="H1248" s="58"/>
      <c r="I1248" s="58"/>
      <c r="J1248" s="58"/>
      <c r="K1248" s="58"/>
      <c r="L1248" s="58"/>
      <c r="M1248" s="57"/>
      <c r="Q1248" s="1"/>
    </row>
    <row r="1249" spans="1:48" ht="27.95" hidden="1" customHeight="1">
      <c r="A1249" s="57"/>
      <c r="B1249" s="57"/>
      <c r="C1249" s="57"/>
      <c r="D1249" s="57"/>
      <c r="E1249" s="58"/>
      <c r="F1249" s="58"/>
      <c r="G1249" s="58"/>
      <c r="H1249" s="58"/>
      <c r="I1249" s="58"/>
      <c r="J1249" s="58"/>
      <c r="K1249" s="58"/>
      <c r="L1249" s="58"/>
      <c r="M1249" s="57"/>
      <c r="Q1249" s="1"/>
    </row>
    <row r="1250" spans="1:48" ht="27.95" hidden="1" customHeight="1">
      <c r="A1250" s="57"/>
      <c r="B1250" s="57"/>
      <c r="C1250" s="57"/>
      <c r="D1250" s="57"/>
      <c r="E1250" s="58"/>
      <c r="F1250" s="58"/>
      <c r="G1250" s="58"/>
      <c r="H1250" s="58"/>
      <c r="I1250" s="58"/>
      <c r="J1250" s="58"/>
      <c r="K1250" s="58"/>
      <c r="L1250" s="58"/>
      <c r="M1250" s="57"/>
      <c r="Q1250" s="1"/>
    </row>
    <row r="1251" spans="1:48" ht="27.95" hidden="1" customHeight="1">
      <c r="A1251" s="57"/>
      <c r="B1251" s="57"/>
      <c r="C1251" s="57"/>
      <c r="D1251" s="57"/>
      <c r="E1251" s="58"/>
      <c r="F1251" s="58"/>
      <c r="G1251" s="58"/>
      <c r="H1251" s="58"/>
      <c r="I1251" s="58"/>
      <c r="J1251" s="58"/>
      <c r="K1251" s="58"/>
      <c r="L1251" s="58"/>
      <c r="M1251" s="57"/>
      <c r="Q1251" s="1"/>
    </row>
    <row r="1252" spans="1:48" ht="27.95" hidden="1" customHeight="1">
      <c r="A1252" s="57"/>
      <c r="B1252" s="57"/>
      <c r="C1252" s="57"/>
      <c r="D1252" s="57"/>
      <c r="E1252" s="58"/>
      <c r="F1252" s="58"/>
      <c r="G1252" s="58"/>
      <c r="H1252" s="58"/>
      <c r="I1252" s="58"/>
      <c r="J1252" s="58"/>
      <c r="K1252" s="58"/>
      <c r="L1252" s="58"/>
      <c r="M1252" s="57"/>
      <c r="Q1252" s="1"/>
    </row>
    <row r="1253" spans="1:48" ht="27.95" hidden="1" customHeight="1">
      <c r="A1253" s="57"/>
      <c r="B1253" s="57"/>
      <c r="C1253" s="57"/>
      <c r="D1253" s="57"/>
      <c r="E1253" s="58"/>
      <c r="F1253" s="58"/>
      <c r="G1253" s="58"/>
      <c r="H1253" s="58"/>
      <c r="I1253" s="58"/>
      <c r="J1253" s="58"/>
      <c r="K1253" s="58"/>
      <c r="L1253" s="58"/>
      <c r="M1253" s="57"/>
      <c r="Q1253" s="1"/>
    </row>
    <row r="1254" spans="1:48" ht="27.95" hidden="1" customHeight="1">
      <c r="A1254" s="57"/>
      <c r="B1254" s="57"/>
      <c r="C1254" s="57"/>
      <c r="D1254" s="57"/>
      <c r="E1254" s="58"/>
      <c r="F1254" s="58"/>
      <c r="G1254" s="58"/>
      <c r="H1254" s="58"/>
      <c r="I1254" s="58"/>
      <c r="J1254" s="58"/>
      <c r="K1254" s="58"/>
      <c r="L1254" s="58"/>
      <c r="M1254" s="57"/>
      <c r="Q1254" s="1"/>
    </row>
    <row r="1255" spans="1:48" ht="27.95" hidden="1" customHeight="1">
      <c r="A1255" s="57"/>
      <c r="B1255" s="57"/>
      <c r="C1255" s="57"/>
      <c r="D1255" s="57"/>
      <c r="E1255" s="58"/>
      <c r="F1255" s="58"/>
      <c r="G1255" s="58"/>
      <c r="H1255" s="58"/>
      <c r="I1255" s="58"/>
      <c r="J1255" s="58"/>
      <c r="K1255" s="58"/>
      <c r="L1255" s="58"/>
      <c r="M1255" s="57"/>
      <c r="Q1255" s="1"/>
    </row>
    <row r="1256" spans="1:48" ht="27.95" hidden="1" customHeight="1">
      <c r="A1256" s="57"/>
      <c r="B1256" s="57"/>
      <c r="C1256" s="57"/>
      <c r="D1256" s="57"/>
      <c r="E1256" s="58"/>
      <c r="F1256" s="58"/>
      <c r="G1256" s="58"/>
      <c r="H1256" s="58"/>
      <c r="I1256" s="58"/>
      <c r="J1256" s="58"/>
      <c r="K1256" s="58"/>
      <c r="L1256" s="58"/>
      <c r="M1256" s="57"/>
      <c r="Q1256" s="1"/>
    </row>
    <row r="1257" spans="1:48" ht="27.95" hidden="1" customHeight="1">
      <c r="A1257" s="52" t="s">
        <v>449</v>
      </c>
      <c r="B1257" s="53"/>
      <c r="C1257" s="53"/>
      <c r="D1257" s="53"/>
      <c r="E1257" s="54"/>
      <c r="F1257" s="54"/>
      <c r="G1257" s="54"/>
      <c r="H1257" s="54"/>
      <c r="I1257" s="54"/>
      <c r="J1257" s="54"/>
      <c r="K1257" s="54"/>
      <c r="L1257" s="54"/>
      <c r="M1257" s="53"/>
    </row>
    <row r="1258" spans="1:48" ht="27.95" customHeight="1">
      <c r="A1258" s="78" t="s">
        <v>1511</v>
      </c>
      <c r="B1258" s="78" t="s">
        <v>117</v>
      </c>
      <c r="C1258" s="79"/>
      <c r="D1258" s="79"/>
      <c r="E1258" s="80"/>
      <c r="F1258" s="80"/>
      <c r="G1258" s="80"/>
      <c r="H1258" s="80"/>
      <c r="I1258" s="80"/>
      <c r="J1258" s="80"/>
      <c r="K1258" s="69"/>
      <c r="L1258" s="69"/>
      <c r="M1258" s="68"/>
      <c r="N1258" s="70"/>
      <c r="O1258" s="70"/>
      <c r="P1258" s="70"/>
      <c r="Q1258" s="71"/>
      <c r="R1258" s="70"/>
      <c r="S1258" s="70"/>
      <c r="T1258" s="70"/>
      <c r="U1258" s="70"/>
      <c r="V1258" s="70"/>
      <c r="W1258" s="70"/>
      <c r="X1258" s="70"/>
      <c r="Y1258" s="70"/>
      <c r="Z1258" s="70"/>
      <c r="AA1258" s="70"/>
      <c r="AB1258" s="70"/>
      <c r="AC1258" s="70"/>
      <c r="AD1258" s="70"/>
      <c r="AE1258" s="70"/>
      <c r="AF1258" s="70"/>
      <c r="AG1258" s="70"/>
      <c r="AH1258" s="70"/>
      <c r="AI1258" s="70"/>
      <c r="AJ1258" s="70"/>
      <c r="AK1258" s="70"/>
      <c r="AL1258" s="70"/>
      <c r="AM1258" s="70"/>
      <c r="AN1258" s="70"/>
      <c r="AO1258" s="70"/>
      <c r="AP1258" s="70"/>
      <c r="AQ1258" s="70"/>
      <c r="AR1258" s="70"/>
      <c r="AS1258" s="70"/>
      <c r="AT1258" s="70"/>
      <c r="AU1258" s="70"/>
      <c r="AV1258" s="70"/>
    </row>
    <row r="1259" spans="1:48" ht="27.95" customHeight="1">
      <c r="A1259" s="81" t="s">
        <v>1513</v>
      </c>
      <c r="B1259" s="81" t="s">
        <v>612</v>
      </c>
      <c r="C1259" s="81" t="s">
        <v>11</v>
      </c>
      <c r="D1259" s="76">
        <v>28</v>
      </c>
      <c r="E1259" s="77"/>
      <c r="F1259" s="77"/>
      <c r="G1259" s="77"/>
      <c r="H1259" s="77"/>
      <c r="I1259" s="77"/>
      <c r="J1259" s="77"/>
      <c r="K1259" s="58"/>
      <c r="L1259" s="58"/>
      <c r="M1259" s="56"/>
      <c r="N1259" s="1"/>
      <c r="O1259" s="1"/>
      <c r="P1259" s="1"/>
      <c r="Q1259" s="1"/>
      <c r="R1259" s="1"/>
      <c r="S1259" s="1"/>
      <c r="T1259" s="1"/>
      <c r="AR1259" s="1"/>
      <c r="AS1259" s="1"/>
      <c r="AU1259" s="1"/>
    </row>
    <row r="1260" spans="1:48" ht="27.95" customHeight="1">
      <c r="A1260" s="81" t="s">
        <v>1513</v>
      </c>
      <c r="B1260" s="81" t="s">
        <v>1258</v>
      </c>
      <c r="C1260" s="81" t="s">
        <v>11</v>
      </c>
      <c r="D1260" s="76">
        <v>5</v>
      </c>
      <c r="E1260" s="77"/>
      <c r="F1260" s="77"/>
      <c r="G1260" s="77"/>
      <c r="H1260" s="77"/>
      <c r="I1260" s="77"/>
      <c r="J1260" s="77"/>
      <c r="K1260" s="58"/>
      <c r="L1260" s="58"/>
      <c r="M1260" s="56"/>
      <c r="N1260" s="1"/>
      <c r="O1260" s="1"/>
      <c r="P1260" s="1"/>
      <c r="Q1260" s="1"/>
      <c r="R1260" s="1"/>
      <c r="S1260" s="1"/>
      <c r="T1260" s="1"/>
      <c r="AR1260" s="1"/>
      <c r="AS1260" s="1"/>
      <c r="AU1260" s="1"/>
    </row>
    <row r="1261" spans="1:48" ht="27.95" customHeight="1">
      <c r="A1261" s="81" t="s">
        <v>1513</v>
      </c>
      <c r="B1261" s="81" t="s">
        <v>695</v>
      </c>
      <c r="C1261" s="81" t="s">
        <v>11</v>
      </c>
      <c r="D1261" s="76">
        <v>14</v>
      </c>
      <c r="E1261" s="77"/>
      <c r="F1261" s="77"/>
      <c r="G1261" s="77"/>
      <c r="H1261" s="77"/>
      <c r="I1261" s="77"/>
      <c r="J1261" s="77"/>
      <c r="K1261" s="58"/>
      <c r="L1261" s="58"/>
      <c r="M1261" s="56"/>
      <c r="N1261" s="1"/>
      <c r="O1261" s="1"/>
      <c r="P1261" s="1"/>
      <c r="Q1261" s="1"/>
      <c r="R1261" s="1"/>
      <c r="S1261" s="1"/>
      <c r="T1261" s="1"/>
      <c r="AR1261" s="1"/>
      <c r="AS1261" s="1"/>
      <c r="AU1261" s="1"/>
    </row>
    <row r="1262" spans="1:48" ht="27.95" customHeight="1">
      <c r="A1262" s="81" t="s">
        <v>1514</v>
      </c>
      <c r="B1262" s="81" t="s">
        <v>612</v>
      </c>
      <c r="C1262" s="81" t="s">
        <v>16</v>
      </c>
      <c r="D1262" s="76">
        <v>2</v>
      </c>
      <c r="E1262" s="77"/>
      <c r="F1262" s="77"/>
      <c r="G1262" s="77"/>
      <c r="H1262" s="77"/>
      <c r="I1262" s="77"/>
      <c r="J1262" s="77"/>
      <c r="K1262" s="58"/>
      <c r="L1262" s="58"/>
      <c r="M1262" s="56"/>
      <c r="N1262" s="1"/>
      <c r="O1262" s="1"/>
      <c r="P1262" s="1"/>
      <c r="Q1262" s="1"/>
      <c r="R1262" s="1"/>
      <c r="S1262" s="1"/>
      <c r="T1262" s="1"/>
      <c r="AR1262" s="1"/>
      <c r="AS1262" s="1"/>
      <c r="AU1262" s="1"/>
    </row>
    <row r="1263" spans="1:48" ht="27.95" customHeight="1">
      <c r="A1263" s="81" t="s">
        <v>1187</v>
      </c>
      <c r="B1263" s="81" t="s">
        <v>1188</v>
      </c>
      <c r="C1263" s="81" t="s">
        <v>89</v>
      </c>
      <c r="D1263" s="76">
        <v>1</v>
      </c>
      <c r="E1263" s="77"/>
      <c r="F1263" s="77"/>
      <c r="G1263" s="77"/>
      <c r="H1263" s="77"/>
      <c r="I1263" s="77"/>
      <c r="J1263" s="77"/>
      <c r="K1263" s="58"/>
      <c r="L1263" s="58"/>
      <c r="M1263" s="56"/>
      <c r="N1263" s="1"/>
      <c r="O1263" s="1"/>
      <c r="P1263" s="1"/>
      <c r="Q1263" s="1"/>
      <c r="R1263" s="1"/>
      <c r="S1263" s="1"/>
      <c r="T1263" s="1"/>
      <c r="AR1263" s="1"/>
      <c r="AS1263" s="1"/>
      <c r="AU1263" s="1"/>
    </row>
    <row r="1264" spans="1:48" ht="27.95" customHeight="1">
      <c r="A1264" s="76"/>
      <c r="B1264" s="76"/>
      <c r="C1264" s="76"/>
      <c r="D1264" s="76"/>
      <c r="E1264" s="77"/>
      <c r="F1264" s="77"/>
      <c r="G1264" s="77"/>
      <c r="H1264" s="77"/>
      <c r="I1264" s="77"/>
      <c r="J1264" s="77"/>
      <c r="K1264" s="58"/>
      <c r="L1264" s="58"/>
      <c r="M1264" s="57"/>
      <c r="Q1264" s="1"/>
    </row>
    <row r="1265" spans="1:17" ht="27.95" customHeight="1">
      <c r="A1265" s="76"/>
      <c r="B1265" s="76"/>
      <c r="C1265" s="76"/>
      <c r="D1265" s="76"/>
      <c r="E1265" s="77"/>
      <c r="F1265" s="77"/>
      <c r="G1265" s="77"/>
      <c r="H1265" s="77"/>
      <c r="I1265" s="77"/>
      <c r="J1265" s="77"/>
      <c r="K1265" s="58"/>
      <c r="L1265" s="58"/>
      <c r="M1265" s="57"/>
      <c r="Q1265" s="1"/>
    </row>
    <row r="1266" spans="1:17" ht="27.95" customHeight="1">
      <c r="A1266" s="76"/>
      <c r="B1266" s="76"/>
      <c r="C1266" s="76"/>
      <c r="D1266" s="76"/>
      <c r="E1266" s="77"/>
      <c r="F1266" s="77"/>
      <c r="G1266" s="77"/>
      <c r="H1266" s="77"/>
      <c r="I1266" s="77"/>
      <c r="J1266" s="77"/>
      <c r="K1266" s="58"/>
      <c r="L1266" s="58"/>
      <c r="M1266" s="57"/>
      <c r="Q1266" s="1"/>
    </row>
    <row r="1267" spans="1:17" ht="27.95" customHeight="1">
      <c r="A1267" s="76"/>
      <c r="B1267" s="76"/>
      <c r="C1267" s="76"/>
      <c r="D1267" s="76"/>
      <c r="E1267" s="77"/>
      <c r="F1267" s="77"/>
      <c r="G1267" s="77"/>
      <c r="H1267" s="77"/>
      <c r="I1267" s="77"/>
      <c r="J1267" s="77"/>
      <c r="K1267" s="58"/>
      <c r="L1267" s="58"/>
      <c r="M1267" s="57"/>
      <c r="Q1267" s="1"/>
    </row>
    <row r="1268" spans="1:17" ht="27.95" customHeight="1">
      <c r="A1268" s="76"/>
      <c r="B1268" s="76"/>
      <c r="C1268" s="76"/>
      <c r="D1268" s="76"/>
      <c r="E1268" s="77"/>
      <c r="F1268" s="77"/>
      <c r="G1268" s="77"/>
      <c r="H1268" s="77"/>
      <c r="I1268" s="77"/>
      <c r="J1268" s="77"/>
      <c r="K1268" s="58"/>
      <c r="L1268" s="58"/>
      <c r="M1268" s="57"/>
      <c r="Q1268" s="1"/>
    </row>
    <row r="1269" spans="1:17" ht="27.95" customHeight="1">
      <c r="A1269" s="76"/>
      <c r="B1269" s="76"/>
      <c r="C1269" s="76"/>
      <c r="D1269" s="76"/>
      <c r="E1269" s="77"/>
      <c r="F1269" s="77"/>
      <c r="G1269" s="77"/>
      <c r="H1269" s="77"/>
      <c r="I1269" s="77"/>
      <c r="J1269" s="77"/>
      <c r="K1269" s="58"/>
      <c r="L1269" s="58"/>
      <c r="M1269" s="57"/>
      <c r="Q1269" s="1" t="s">
        <v>1512</v>
      </c>
    </row>
    <row r="1270" spans="1:17" ht="27.95" customHeight="1">
      <c r="A1270" s="76"/>
      <c r="B1270" s="76"/>
      <c r="C1270" s="76"/>
      <c r="D1270" s="76"/>
      <c r="E1270" s="77"/>
      <c r="F1270" s="77"/>
      <c r="G1270" s="77"/>
      <c r="H1270" s="77"/>
      <c r="I1270" s="77"/>
      <c r="J1270" s="77"/>
      <c r="K1270" s="58"/>
      <c r="L1270" s="58"/>
      <c r="M1270" s="57"/>
      <c r="Q1270" s="1" t="s">
        <v>1512</v>
      </c>
    </row>
    <row r="1271" spans="1:17" ht="27.95" customHeight="1">
      <c r="A1271" s="76"/>
      <c r="B1271" s="76"/>
      <c r="C1271" s="76"/>
      <c r="D1271" s="76"/>
      <c r="E1271" s="77"/>
      <c r="F1271" s="77"/>
      <c r="G1271" s="77"/>
      <c r="H1271" s="77"/>
      <c r="I1271" s="77"/>
      <c r="J1271" s="77"/>
      <c r="K1271" s="58"/>
      <c r="L1271" s="58"/>
      <c r="M1271" s="57"/>
      <c r="Q1271" s="1" t="s">
        <v>1512</v>
      </c>
    </row>
    <row r="1272" spans="1:17" ht="27.95" customHeight="1">
      <c r="A1272" s="76"/>
      <c r="B1272" s="76"/>
      <c r="C1272" s="76"/>
      <c r="D1272" s="76"/>
      <c r="E1272" s="77"/>
      <c r="F1272" s="77"/>
      <c r="G1272" s="77"/>
      <c r="H1272" s="77"/>
      <c r="I1272" s="77"/>
      <c r="J1272" s="77"/>
      <c r="K1272" s="58"/>
      <c r="L1272" s="58"/>
      <c r="M1272" s="57"/>
      <c r="Q1272" s="1" t="s">
        <v>1512</v>
      </c>
    </row>
    <row r="1273" spans="1:17" ht="27.95" customHeight="1">
      <c r="A1273" s="76"/>
      <c r="B1273" s="76"/>
      <c r="C1273" s="76"/>
      <c r="D1273" s="76"/>
      <c r="E1273" s="77"/>
      <c r="F1273" s="77"/>
      <c r="G1273" s="77"/>
      <c r="H1273" s="77"/>
      <c r="I1273" s="77"/>
      <c r="J1273" s="77"/>
      <c r="K1273" s="58"/>
      <c r="L1273" s="58"/>
      <c r="M1273" s="57"/>
      <c r="Q1273" s="1" t="s">
        <v>1512</v>
      </c>
    </row>
    <row r="1274" spans="1:17" ht="27.95" customHeight="1">
      <c r="A1274" s="57"/>
      <c r="B1274" s="57"/>
      <c r="C1274" s="57"/>
      <c r="D1274" s="57"/>
      <c r="E1274" s="58"/>
      <c r="F1274" s="58"/>
      <c r="G1274" s="58"/>
      <c r="H1274" s="58"/>
      <c r="I1274" s="58"/>
      <c r="J1274" s="58"/>
      <c r="K1274" s="58"/>
      <c r="L1274" s="58"/>
      <c r="M1274" s="57"/>
      <c r="Q1274" s="1" t="s">
        <v>1512</v>
      </c>
    </row>
    <row r="1275" spans="1:17" ht="27.95" customHeight="1">
      <c r="A1275" s="57"/>
      <c r="B1275" s="57"/>
      <c r="C1275" s="57"/>
      <c r="D1275" s="57"/>
      <c r="E1275" s="58"/>
      <c r="F1275" s="58"/>
      <c r="G1275" s="58"/>
      <c r="H1275" s="58"/>
      <c r="I1275" s="58"/>
      <c r="J1275" s="58"/>
      <c r="K1275" s="58"/>
      <c r="L1275" s="58"/>
      <c r="M1275" s="57"/>
      <c r="Q1275" s="1" t="s">
        <v>1512</v>
      </c>
    </row>
    <row r="1276" spans="1:17" ht="27.95" customHeight="1">
      <c r="A1276" s="57"/>
      <c r="B1276" s="57"/>
      <c r="C1276" s="57"/>
      <c r="D1276" s="57"/>
      <c r="E1276" s="58"/>
      <c r="F1276" s="58"/>
      <c r="G1276" s="58"/>
      <c r="H1276" s="58"/>
      <c r="I1276" s="58"/>
      <c r="J1276" s="58"/>
      <c r="K1276" s="58"/>
      <c r="L1276" s="58"/>
      <c r="M1276" s="57"/>
      <c r="Q1276" s="1" t="s">
        <v>1512</v>
      </c>
    </row>
    <row r="1277" spans="1:17" ht="27.95" customHeight="1">
      <c r="A1277" s="57"/>
      <c r="B1277" s="57"/>
      <c r="C1277" s="57"/>
      <c r="D1277" s="57"/>
      <c r="E1277" s="58"/>
      <c r="F1277" s="58"/>
      <c r="G1277" s="58"/>
      <c r="H1277" s="58"/>
      <c r="I1277" s="58"/>
      <c r="J1277" s="58"/>
      <c r="K1277" s="58"/>
      <c r="L1277" s="58"/>
      <c r="M1277" s="57"/>
      <c r="Q1277" s="1" t="s">
        <v>1512</v>
      </c>
    </row>
    <row r="1278" spans="1:17" ht="27.95" customHeight="1">
      <c r="A1278" s="57"/>
      <c r="B1278" s="57"/>
      <c r="C1278" s="57"/>
      <c r="D1278" s="57"/>
      <c r="E1278" s="58"/>
      <c r="F1278" s="58"/>
      <c r="G1278" s="58"/>
      <c r="H1278" s="58"/>
      <c r="I1278" s="58"/>
      <c r="J1278" s="58"/>
      <c r="K1278" s="58"/>
      <c r="L1278" s="58"/>
      <c r="M1278" s="57"/>
      <c r="Q1278" s="1" t="s">
        <v>1512</v>
      </c>
    </row>
    <row r="1279" spans="1:17" ht="27.95" customHeight="1">
      <c r="A1279" s="57"/>
      <c r="B1279" s="57"/>
      <c r="C1279" s="57"/>
      <c r="D1279" s="57"/>
      <c r="E1279" s="58"/>
      <c r="F1279" s="58"/>
      <c r="G1279" s="58"/>
      <c r="H1279" s="58"/>
      <c r="I1279" s="58"/>
      <c r="J1279" s="58"/>
      <c r="K1279" s="58"/>
      <c r="L1279" s="58"/>
      <c r="M1279" s="57"/>
      <c r="Q1279" s="1" t="s">
        <v>1512</v>
      </c>
    </row>
    <row r="1280" spans="1:17" ht="27.95" customHeight="1">
      <c r="A1280" s="57"/>
      <c r="B1280" s="57"/>
      <c r="C1280" s="57"/>
      <c r="D1280" s="57"/>
      <c r="E1280" s="58"/>
      <c r="F1280" s="58"/>
      <c r="G1280" s="58"/>
      <c r="H1280" s="58"/>
      <c r="I1280" s="58"/>
      <c r="J1280" s="58"/>
      <c r="K1280" s="58"/>
      <c r="L1280" s="58"/>
      <c r="M1280" s="57"/>
      <c r="Q1280" s="1"/>
    </row>
    <row r="1281" spans="1:48" ht="27.95" customHeight="1">
      <c r="A1281" s="57"/>
      <c r="B1281" s="57"/>
      <c r="C1281" s="57"/>
      <c r="D1281" s="57"/>
      <c r="E1281" s="58"/>
      <c r="F1281" s="58"/>
      <c r="G1281" s="58"/>
      <c r="H1281" s="58"/>
      <c r="I1281" s="58"/>
      <c r="J1281" s="58"/>
      <c r="K1281" s="58"/>
      <c r="L1281" s="58"/>
      <c r="M1281" s="57"/>
      <c r="Q1281" s="1"/>
    </row>
    <row r="1282" spans="1:48" ht="27.95" customHeight="1">
      <c r="A1282" s="57"/>
      <c r="B1282" s="57"/>
      <c r="C1282" s="57"/>
      <c r="D1282" s="57"/>
      <c r="E1282" s="58"/>
      <c r="F1282" s="58"/>
      <c r="G1282" s="58"/>
      <c r="H1282" s="58"/>
      <c r="I1282" s="58"/>
      <c r="J1282" s="58"/>
      <c r="K1282" s="58"/>
      <c r="L1282" s="58"/>
      <c r="M1282" s="57"/>
      <c r="Q1282" s="1"/>
    </row>
    <row r="1283" spans="1:48" ht="27.95" customHeight="1">
      <c r="A1283" s="52" t="s">
        <v>449</v>
      </c>
      <c r="B1283" s="53"/>
      <c r="C1283" s="53"/>
      <c r="D1283" s="53"/>
      <c r="E1283" s="54"/>
      <c r="F1283" s="54"/>
      <c r="G1283" s="54"/>
      <c r="H1283" s="54"/>
      <c r="I1283" s="54"/>
      <c r="J1283" s="54"/>
      <c r="K1283" s="54"/>
      <c r="L1283" s="54"/>
      <c r="M1283" s="53"/>
    </row>
    <row r="1284" spans="1:48" ht="27.95" customHeight="1">
      <c r="A1284" s="78" t="s">
        <v>1515</v>
      </c>
      <c r="B1284" s="78" t="s">
        <v>117</v>
      </c>
      <c r="C1284" s="79"/>
      <c r="D1284" s="79"/>
      <c r="E1284" s="80"/>
      <c r="F1284" s="80"/>
      <c r="G1284" s="80"/>
      <c r="H1284" s="80"/>
      <c r="I1284" s="69"/>
      <c r="J1284" s="69"/>
      <c r="K1284" s="69"/>
      <c r="L1284" s="69"/>
      <c r="M1284" s="68"/>
      <c r="N1284" s="70"/>
      <c r="O1284" s="70"/>
      <c r="P1284" s="70"/>
      <c r="Q1284" s="71"/>
      <c r="R1284" s="70"/>
      <c r="S1284" s="70"/>
      <c r="T1284" s="70"/>
      <c r="U1284" s="70"/>
      <c r="V1284" s="70"/>
      <c r="W1284" s="70"/>
      <c r="X1284" s="70"/>
      <c r="Y1284" s="70"/>
      <c r="Z1284" s="70"/>
      <c r="AA1284" s="70"/>
      <c r="AB1284" s="70"/>
      <c r="AC1284" s="70"/>
      <c r="AD1284" s="70"/>
      <c r="AE1284" s="70"/>
      <c r="AF1284" s="70"/>
      <c r="AG1284" s="70"/>
      <c r="AH1284" s="70"/>
      <c r="AI1284" s="70"/>
      <c r="AJ1284" s="70"/>
      <c r="AK1284" s="70"/>
      <c r="AL1284" s="70"/>
      <c r="AM1284" s="70"/>
      <c r="AN1284" s="70"/>
      <c r="AO1284" s="70"/>
      <c r="AP1284" s="70"/>
      <c r="AQ1284" s="70"/>
      <c r="AR1284" s="70"/>
      <c r="AS1284" s="70"/>
      <c r="AT1284" s="70"/>
      <c r="AU1284" s="70"/>
      <c r="AV1284" s="70"/>
    </row>
    <row r="1285" spans="1:48" ht="27.95" customHeight="1">
      <c r="A1285" s="81" t="s">
        <v>1513</v>
      </c>
      <c r="B1285" s="81" t="s">
        <v>612</v>
      </c>
      <c r="C1285" s="81" t="s">
        <v>11</v>
      </c>
      <c r="D1285" s="76">
        <v>27</v>
      </c>
      <c r="E1285" s="77"/>
      <c r="F1285" s="77"/>
      <c r="G1285" s="77"/>
      <c r="H1285" s="77"/>
      <c r="I1285" s="58"/>
      <c r="J1285" s="58"/>
      <c r="K1285" s="58"/>
      <c r="L1285" s="58"/>
      <c r="M1285" s="56"/>
      <c r="N1285" s="1"/>
      <c r="O1285" s="1"/>
      <c r="P1285" s="1"/>
      <c r="Q1285" s="1"/>
      <c r="R1285" s="1"/>
      <c r="S1285" s="1"/>
      <c r="T1285" s="1"/>
      <c r="AR1285" s="1"/>
      <c r="AS1285" s="1"/>
      <c r="AU1285" s="1"/>
    </row>
    <row r="1286" spans="1:48" ht="27.95" customHeight="1">
      <c r="A1286" s="81" t="s">
        <v>1513</v>
      </c>
      <c r="B1286" s="81" t="s">
        <v>1258</v>
      </c>
      <c r="C1286" s="81" t="s">
        <v>11</v>
      </c>
      <c r="D1286" s="76">
        <v>7</v>
      </c>
      <c r="E1286" s="77"/>
      <c r="F1286" s="77"/>
      <c r="G1286" s="77"/>
      <c r="H1286" s="77"/>
      <c r="I1286" s="58"/>
      <c r="J1286" s="58"/>
      <c r="K1286" s="58"/>
      <c r="L1286" s="58"/>
      <c r="M1286" s="56"/>
      <c r="N1286" s="1"/>
      <c r="O1286" s="1"/>
      <c r="P1286" s="1"/>
      <c r="Q1286" s="1"/>
      <c r="R1286" s="1"/>
      <c r="S1286" s="1"/>
      <c r="T1286" s="1"/>
      <c r="AR1286" s="1"/>
      <c r="AS1286" s="1"/>
      <c r="AU1286" s="1"/>
    </row>
    <row r="1287" spans="1:48" ht="27.95" customHeight="1">
      <c r="A1287" s="81" t="s">
        <v>1513</v>
      </c>
      <c r="B1287" s="81" t="s">
        <v>695</v>
      </c>
      <c r="C1287" s="81" t="s">
        <v>11</v>
      </c>
      <c r="D1287" s="76">
        <v>31</v>
      </c>
      <c r="E1287" s="77"/>
      <c r="F1287" s="77"/>
      <c r="G1287" s="77"/>
      <c r="H1287" s="77"/>
      <c r="I1287" s="58"/>
      <c r="J1287" s="58"/>
      <c r="K1287" s="58"/>
      <c r="L1287" s="58"/>
      <c r="M1287" s="56"/>
      <c r="N1287" s="1"/>
      <c r="O1287" s="1"/>
      <c r="P1287" s="1"/>
      <c r="Q1287" s="1"/>
      <c r="R1287" s="1"/>
      <c r="S1287" s="1"/>
      <c r="T1287" s="1"/>
      <c r="AR1287" s="1"/>
      <c r="AS1287" s="1"/>
      <c r="AU1287" s="1"/>
    </row>
    <row r="1288" spans="1:48" ht="27.95" customHeight="1">
      <c r="A1288" s="81" t="s">
        <v>1517</v>
      </c>
      <c r="B1288" s="81" t="s">
        <v>1518</v>
      </c>
      <c r="C1288" s="81" t="s">
        <v>11</v>
      </c>
      <c r="D1288" s="76">
        <v>11</v>
      </c>
      <c r="E1288" s="77"/>
      <c r="F1288" s="77"/>
      <c r="G1288" s="77"/>
      <c r="H1288" s="77"/>
      <c r="I1288" s="58"/>
      <c r="J1288" s="58"/>
      <c r="K1288" s="58"/>
      <c r="L1288" s="58"/>
      <c r="M1288" s="56"/>
      <c r="N1288" s="1"/>
      <c r="O1288" s="1"/>
      <c r="P1288" s="1"/>
      <c r="Q1288" s="1"/>
      <c r="R1288" s="1"/>
      <c r="S1288" s="1"/>
      <c r="T1288" s="1"/>
      <c r="AR1288" s="1"/>
      <c r="AS1288" s="1"/>
      <c r="AU1288" s="1"/>
    </row>
    <row r="1289" spans="1:48" ht="27.95" customHeight="1">
      <c r="A1289" s="81" t="s">
        <v>1514</v>
      </c>
      <c r="B1289" s="81" t="s">
        <v>612</v>
      </c>
      <c r="C1289" s="81" t="s">
        <v>16</v>
      </c>
      <c r="D1289" s="76">
        <v>2</v>
      </c>
      <c r="E1289" s="77"/>
      <c r="F1289" s="77"/>
      <c r="G1289" s="77"/>
      <c r="H1289" s="77"/>
      <c r="I1289" s="58"/>
      <c r="J1289" s="58"/>
      <c r="K1289" s="58"/>
      <c r="L1289" s="58"/>
      <c r="M1289" s="56"/>
      <c r="N1289" s="1"/>
      <c r="O1289" s="1"/>
      <c r="P1289" s="1"/>
      <c r="Q1289" s="1"/>
      <c r="R1289" s="1"/>
      <c r="S1289" s="1"/>
      <c r="T1289" s="1"/>
      <c r="AR1289" s="1"/>
      <c r="AS1289" s="1"/>
      <c r="AU1289" s="1"/>
    </row>
    <row r="1290" spans="1:48" ht="27.95" customHeight="1">
      <c r="A1290" s="81" t="s">
        <v>1187</v>
      </c>
      <c r="B1290" s="81" t="s">
        <v>1188</v>
      </c>
      <c r="C1290" s="81" t="s">
        <v>89</v>
      </c>
      <c r="D1290" s="76">
        <v>1</v>
      </c>
      <c r="E1290" s="77"/>
      <c r="F1290" s="77"/>
      <c r="G1290" s="77"/>
      <c r="H1290" s="77"/>
      <c r="I1290" s="58"/>
      <c r="J1290" s="58"/>
      <c r="K1290" s="58"/>
      <c r="L1290" s="58"/>
      <c r="M1290" s="56"/>
      <c r="N1290" s="1"/>
      <c r="O1290" s="1"/>
      <c r="P1290" s="1"/>
      <c r="Q1290" s="1"/>
      <c r="R1290" s="1"/>
      <c r="S1290" s="1"/>
      <c r="T1290" s="1"/>
      <c r="AR1290" s="1"/>
      <c r="AS1290" s="1"/>
      <c r="AU1290" s="1"/>
    </row>
    <row r="1291" spans="1:48" ht="27.95" customHeight="1">
      <c r="A1291" s="76"/>
      <c r="B1291" s="76"/>
      <c r="C1291" s="76"/>
      <c r="D1291" s="76"/>
      <c r="E1291" s="77"/>
      <c r="F1291" s="77"/>
      <c r="G1291" s="77"/>
      <c r="H1291" s="77"/>
      <c r="I1291" s="58"/>
      <c r="J1291" s="58"/>
      <c r="K1291" s="58"/>
      <c r="L1291" s="58"/>
      <c r="M1291" s="57"/>
      <c r="Q1291" s="1"/>
    </row>
    <row r="1292" spans="1:48" ht="27.95" customHeight="1">
      <c r="A1292" s="76"/>
      <c r="B1292" s="76"/>
      <c r="C1292" s="76"/>
      <c r="D1292" s="76"/>
      <c r="E1292" s="77"/>
      <c r="F1292" s="77"/>
      <c r="G1292" s="77"/>
      <c r="H1292" s="77"/>
      <c r="I1292" s="58"/>
      <c r="J1292" s="58"/>
      <c r="K1292" s="58"/>
      <c r="L1292" s="58"/>
      <c r="M1292" s="57"/>
      <c r="Q1292" s="1"/>
    </row>
    <row r="1293" spans="1:48" ht="27.95" customHeight="1">
      <c r="A1293" s="76"/>
      <c r="B1293" s="76"/>
      <c r="C1293" s="76"/>
      <c r="D1293" s="76"/>
      <c r="E1293" s="77"/>
      <c r="F1293" s="77"/>
      <c r="G1293" s="77"/>
      <c r="H1293" s="77"/>
      <c r="I1293" s="58"/>
      <c r="J1293" s="58"/>
      <c r="K1293" s="58"/>
      <c r="L1293" s="58"/>
      <c r="M1293" s="57"/>
      <c r="Q1293" s="1"/>
    </row>
    <row r="1294" spans="1:48" ht="27.95" customHeight="1">
      <c r="A1294" s="76"/>
      <c r="B1294" s="76"/>
      <c r="C1294" s="76"/>
      <c r="D1294" s="76"/>
      <c r="E1294" s="77"/>
      <c r="F1294" s="77"/>
      <c r="G1294" s="77"/>
      <c r="H1294" s="77"/>
      <c r="I1294" s="58"/>
      <c r="J1294" s="58"/>
      <c r="K1294" s="58"/>
      <c r="L1294" s="58"/>
      <c r="M1294" s="57"/>
      <c r="Q1294" s="1"/>
    </row>
    <row r="1295" spans="1:48" ht="27.95" customHeight="1">
      <c r="A1295" s="76"/>
      <c r="B1295" s="76"/>
      <c r="C1295" s="76"/>
      <c r="D1295" s="76"/>
      <c r="E1295" s="77"/>
      <c r="F1295" s="77"/>
      <c r="G1295" s="77"/>
      <c r="H1295" s="77"/>
      <c r="I1295" s="58"/>
      <c r="J1295" s="58"/>
      <c r="K1295" s="58"/>
      <c r="L1295" s="58"/>
      <c r="M1295" s="57"/>
      <c r="Q1295" s="1"/>
    </row>
    <row r="1296" spans="1:48" ht="27.95" customHeight="1">
      <c r="A1296" s="76"/>
      <c r="B1296" s="76"/>
      <c r="C1296" s="76"/>
      <c r="D1296" s="76"/>
      <c r="E1296" s="77"/>
      <c r="F1296" s="77"/>
      <c r="G1296" s="77"/>
      <c r="H1296" s="77"/>
      <c r="I1296" s="58"/>
      <c r="J1296" s="58"/>
      <c r="K1296" s="58"/>
      <c r="L1296" s="58"/>
      <c r="M1296" s="57"/>
      <c r="Q1296" s="1"/>
    </row>
    <row r="1297" spans="1:48" ht="27.95" customHeight="1">
      <c r="A1297" s="76"/>
      <c r="B1297" s="76"/>
      <c r="C1297" s="76"/>
      <c r="D1297" s="76"/>
      <c r="E1297" s="77"/>
      <c r="F1297" s="77"/>
      <c r="G1297" s="77"/>
      <c r="H1297" s="77"/>
      <c r="I1297" s="58"/>
      <c r="J1297" s="58"/>
      <c r="K1297" s="58"/>
      <c r="L1297" s="58"/>
      <c r="M1297" s="57"/>
      <c r="Q1297" s="1" t="s">
        <v>1516</v>
      </c>
    </row>
    <row r="1298" spans="1:48" ht="27.95" customHeight="1">
      <c r="A1298" s="76"/>
      <c r="B1298" s="76"/>
      <c r="C1298" s="76"/>
      <c r="D1298" s="76"/>
      <c r="E1298" s="77"/>
      <c r="F1298" s="77"/>
      <c r="G1298" s="77"/>
      <c r="H1298" s="77"/>
      <c r="I1298" s="58"/>
      <c r="J1298" s="58"/>
      <c r="K1298" s="58"/>
      <c r="L1298" s="58"/>
      <c r="M1298" s="57"/>
      <c r="Q1298" s="1" t="s">
        <v>1516</v>
      </c>
    </row>
    <row r="1299" spans="1:48" ht="27.95" customHeight="1">
      <c r="A1299" s="57"/>
      <c r="B1299" s="57"/>
      <c r="C1299" s="57"/>
      <c r="D1299" s="57"/>
      <c r="E1299" s="58"/>
      <c r="F1299" s="58"/>
      <c r="G1299" s="58"/>
      <c r="H1299" s="58"/>
      <c r="I1299" s="58"/>
      <c r="J1299" s="58"/>
      <c r="K1299" s="58"/>
      <c r="L1299" s="58"/>
      <c r="M1299" s="57"/>
      <c r="Q1299" s="1" t="s">
        <v>1516</v>
      </c>
    </row>
    <row r="1300" spans="1:48" ht="27.95" customHeight="1">
      <c r="A1300" s="57"/>
      <c r="B1300" s="57"/>
      <c r="C1300" s="57"/>
      <c r="D1300" s="57"/>
      <c r="E1300" s="58"/>
      <c r="F1300" s="58"/>
      <c r="G1300" s="58"/>
      <c r="H1300" s="58"/>
      <c r="I1300" s="58"/>
      <c r="J1300" s="58"/>
      <c r="K1300" s="58"/>
      <c r="L1300" s="58"/>
      <c r="M1300" s="57"/>
      <c r="Q1300" s="1" t="s">
        <v>1516</v>
      </c>
    </row>
    <row r="1301" spans="1:48" ht="27.95" customHeight="1">
      <c r="A1301" s="57"/>
      <c r="B1301" s="57"/>
      <c r="C1301" s="57"/>
      <c r="D1301" s="57"/>
      <c r="E1301" s="58"/>
      <c r="F1301" s="58"/>
      <c r="G1301" s="58"/>
      <c r="H1301" s="58"/>
      <c r="I1301" s="58"/>
      <c r="J1301" s="58"/>
      <c r="K1301" s="58"/>
      <c r="L1301" s="58"/>
      <c r="M1301" s="57"/>
      <c r="Q1301" s="1" t="s">
        <v>1516</v>
      </c>
    </row>
    <row r="1302" spans="1:48" ht="27.95" customHeight="1">
      <c r="A1302" s="57"/>
      <c r="B1302" s="57"/>
      <c r="C1302" s="57"/>
      <c r="D1302" s="57"/>
      <c r="E1302" s="58"/>
      <c r="F1302" s="58"/>
      <c r="G1302" s="58"/>
      <c r="H1302" s="58"/>
      <c r="I1302" s="58"/>
      <c r="J1302" s="58"/>
      <c r="K1302" s="58"/>
      <c r="L1302" s="58"/>
      <c r="M1302" s="57"/>
      <c r="Q1302" s="1" t="s">
        <v>1516</v>
      </c>
    </row>
    <row r="1303" spans="1:48" ht="27.95" customHeight="1">
      <c r="A1303" s="57"/>
      <c r="B1303" s="57"/>
      <c r="C1303" s="57"/>
      <c r="D1303" s="57"/>
      <c r="E1303" s="58"/>
      <c r="F1303" s="58"/>
      <c r="G1303" s="58"/>
      <c r="H1303" s="58"/>
      <c r="I1303" s="58"/>
      <c r="J1303" s="58"/>
      <c r="K1303" s="58"/>
      <c r="L1303" s="58"/>
      <c r="M1303" s="57"/>
      <c r="Q1303" s="1" t="s">
        <v>1516</v>
      </c>
    </row>
    <row r="1304" spans="1:48" ht="27.95" customHeight="1">
      <c r="A1304" s="57"/>
      <c r="B1304" s="57"/>
      <c r="C1304" s="57"/>
      <c r="D1304" s="57"/>
      <c r="E1304" s="58"/>
      <c r="F1304" s="58"/>
      <c r="G1304" s="58"/>
      <c r="H1304" s="58"/>
      <c r="I1304" s="58"/>
      <c r="J1304" s="58"/>
      <c r="K1304" s="58"/>
      <c r="L1304" s="58"/>
      <c r="M1304" s="57"/>
      <c r="Q1304" s="1"/>
    </row>
    <row r="1305" spans="1:48" ht="27.95" customHeight="1">
      <c r="A1305" s="57"/>
      <c r="B1305" s="57"/>
      <c r="C1305" s="57"/>
      <c r="D1305" s="57"/>
      <c r="E1305" s="58"/>
      <c r="F1305" s="58"/>
      <c r="G1305" s="58"/>
      <c r="H1305" s="58"/>
      <c r="I1305" s="58"/>
      <c r="J1305" s="58"/>
      <c r="K1305" s="58"/>
      <c r="L1305" s="58"/>
      <c r="M1305" s="57"/>
      <c r="Q1305" s="1"/>
    </row>
    <row r="1306" spans="1:48" ht="27.95" customHeight="1">
      <c r="A1306" s="57"/>
      <c r="B1306" s="57"/>
      <c r="C1306" s="57"/>
      <c r="D1306" s="57"/>
      <c r="E1306" s="58"/>
      <c r="F1306" s="58"/>
      <c r="G1306" s="58"/>
      <c r="H1306" s="58"/>
      <c r="I1306" s="58"/>
      <c r="J1306" s="58"/>
      <c r="K1306" s="58"/>
      <c r="L1306" s="58"/>
      <c r="M1306" s="57"/>
      <c r="Q1306" s="1"/>
    </row>
    <row r="1307" spans="1:48" ht="27.95" customHeight="1">
      <c r="A1307" s="57"/>
      <c r="B1307" s="57"/>
      <c r="C1307" s="57"/>
      <c r="D1307" s="57"/>
      <c r="E1307" s="58"/>
      <c r="F1307" s="58"/>
      <c r="G1307" s="58"/>
      <c r="H1307" s="58"/>
      <c r="I1307" s="58"/>
      <c r="J1307" s="58"/>
      <c r="K1307" s="58"/>
      <c r="L1307" s="58"/>
      <c r="M1307" s="57"/>
      <c r="Q1307" s="1"/>
    </row>
    <row r="1308" spans="1:48" ht="27.95" customHeight="1">
      <c r="A1308" s="57"/>
      <c r="B1308" s="57"/>
      <c r="C1308" s="57"/>
      <c r="D1308" s="57"/>
      <c r="E1308" s="58"/>
      <c r="F1308" s="58"/>
      <c r="G1308" s="58"/>
      <c r="H1308" s="58"/>
      <c r="I1308" s="58"/>
      <c r="J1308" s="58"/>
      <c r="K1308" s="58"/>
      <c r="L1308" s="58"/>
      <c r="M1308" s="57"/>
      <c r="Q1308" s="1"/>
    </row>
    <row r="1309" spans="1:48" ht="27.95" customHeight="1">
      <c r="A1309" s="52" t="s">
        <v>449</v>
      </c>
      <c r="B1309" s="53"/>
      <c r="C1309" s="53"/>
      <c r="D1309" s="53"/>
      <c r="E1309" s="54"/>
      <c r="F1309" s="54"/>
      <c r="G1309" s="54"/>
      <c r="H1309" s="54"/>
      <c r="I1309" s="54"/>
      <c r="J1309" s="54"/>
      <c r="K1309" s="54"/>
      <c r="L1309" s="54"/>
      <c r="M1309" s="53"/>
    </row>
    <row r="1310" spans="1:48" ht="27.95" hidden="1" customHeight="1">
      <c r="A1310" s="66" t="s">
        <v>1519</v>
      </c>
      <c r="B1310" s="67" t="s">
        <v>117</v>
      </c>
      <c r="C1310" s="68"/>
      <c r="D1310" s="68"/>
      <c r="E1310" s="69"/>
      <c r="F1310" s="69"/>
      <c r="G1310" s="69"/>
      <c r="H1310" s="69"/>
      <c r="I1310" s="69"/>
      <c r="J1310" s="69"/>
      <c r="K1310" s="69"/>
      <c r="L1310" s="69"/>
      <c r="M1310" s="68"/>
      <c r="N1310" s="70"/>
      <c r="O1310" s="70"/>
      <c r="P1310" s="70"/>
      <c r="Q1310" s="71"/>
      <c r="R1310" s="70"/>
      <c r="S1310" s="70"/>
      <c r="T1310" s="70"/>
      <c r="U1310" s="70"/>
      <c r="V1310" s="70"/>
      <c r="W1310" s="70"/>
      <c r="X1310" s="70"/>
      <c r="Y1310" s="70"/>
      <c r="Z1310" s="70"/>
      <c r="AA1310" s="70"/>
      <c r="AB1310" s="70"/>
      <c r="AC1310" s="70"/>
      <c r="AD1310" s="70"/>
      <c r="AE1310" s="70"/>
      <c r="AF1310" s="70"/>
      <c r="AG1310" s="70"/>
      <c r="AH1310" s="70"/>
      <c r="AI1310" s="70"/>
      <c r="AJ1310" s="70"/>
      <c r="AK1310" s="70"/>
      <c r="AL1310" s="70"/>
      <c r="AM1310" s="70"/>
      <c r="AN1310" s="70"/>
      <c r="AO1310" s="70"/>
      <c r="AP1310" s="70"/>
      <c r="AQ1310" s="70"/>
      <c r="AR1310" s="70"/>
      <c r="AS1310" s="70"/>
      <c r="AT1310" s="70"/>
      <c r="AU1310" s="70"/>
      <c r="AV1310" s="70"/>
    </row>
    <row r="1311" spans="1:48" ht="27.95" hidden="1" customHeight="1">
      <c r="A1311" s="55" t="s">
        <v>1513</v>
      </c>
      <c r="B1311" s="56" t="s">
        <v>612</v>
      </c>
      <c r="C1311" s="56" t="s">
        <v>11</v>
      </c>
      <c r="D1311" s="57"/>
      <c r="E1311" s="58"/>
      <c r="F1311" s="58"/>
      <c r="G1311" s="58"/>
      <c r="H1311" s="58"/>
      <c r="I1311" s="58"/>
      <c r="J1311" s="58"/>
      <c r="K1311" s="58"/>
      <c r="L1311" s="58"/>
      <c r="M1311" s="56"/>
      <c r="N1311" s="1"/>
      <c r="O1311" s="1"/>
      <c r="P1311" s="1"/>
      <c r="Q1311" s="1"/>
      <c r="R1311" s="1"/>
      <c r="S1311" s="1"/>
      <c r="T1311" s="1"/>
      <c r="AR1311" s="1"/>
      <c r="AS1311" s="1"/>
      <c r="AU1311" s="1"/>
    </row>
    <row r="1312" spans="1:48" ht="27.95" hidden="1" customHeight="1">
      <c r="A1312" s="55" t="s">
        <v>1513</v>
      </c>
      <c r="B1312" s="56" t="s">
        <v>1258</v>
      </c>
      <c r="C1312" s="56" t="s">
        <v>11</v>
      </c>
      <c r="D1312" s="57"/>
      <c r="E1312" s="58"/>
      <c r="F1312" s="58"/>
      <c r="G1312" s="58"/>
      <c r="H1312" s="58"/>
      <c r="I1312" s="58"/>
      <c r="J1312" s="58"/>
      <c r="K1312" s="58"/>
      <c r="L1312" s="58"/>
      <c r="M1312" s="56"/>
      <c r="N1312" s="1"/>
      <c r="O1312" s="1"/>
      <c r="P1312" s="1"/>
      <c r="Q1312" s="1"/>
      <c r="R1312" s="1"/>
      <c r="S1312" s="1"/>
      <c r="T1312" s="1"/>
      <c r="AR1312" s="1"/>
      <c r="AS1312" s="1"/>
      <c r="AU1312" s="1"/>
    </row>
    <row r="1313" spans="1:47" ht="27.95" hidden="1" customHeight="1">
      <c r="A1313" s="55" t="s">
        <v>1513</v>
      </c>
      <c r="B1313" s="56" t="s">
        <v>695</v>
      </c>
      <c r="C1313" s="56" t="s">
        <v>11</v>
      </c>
      <c r="D1313" s="57"/>
      <c r="E1313" s="58"/>
      <c r="F1313" s="58"/>
      <c r="G1313" s="58"/>
      <c r="H1313" s="58"/>
      <c r="I1313" s="58"/>
      <c r="J1313" s="58"/>
      <c r="K1313" s="58"/>
      <c r="L1313" s="58"/>
      <c r="M1313" s="56"/>
      <c r="N1313" s="1"/>
      <c r="O1313" s="1"/>
      <c r="P1313" s="1"/>
      <c r="Q1313" s="1"/>
      <c r="R1313" s="1"/>
      <c r="S1313" s="1"/>
      <c r="T1313" s="1"/>
      <c r="AR1313" s="1"/>
      <c r="AS1313" s="1"/>
      <c r="AU1313" s="1"/>
    </row>
    <row r="1314" spans="1:47" ht="27.95" hidden="1" customHeight="1">
      <c r="A1314" s="55" t="s">
        <v>1517</v>
      </c>
      <c r="B1314" s="56" t="s">
        <v>1518</v>
      </c>
      <c r="C1314" s="56" t="s">
        <v>11</v>
      </c>
      <c r="D1314" s="57"/>
      <c r="E1314" s="58"/>
      <c r="F1314" s="58"/>
      <c r="G1314" s="58"/>
      <c r="H1314" s="58"/>
      <c r="I1314" s="58"/>
      <c r="J1314" s="58"/>
      <c r="K1314" s="58"/>
      <c r="L1314" s="58"/>
      <c r="M1314" s="56"/>
      <c r="N1314" s="1"/>
      <c r="O1314" s="1"/>
      <c r="P1314" s="1"/>
      <c r="Q1314" s="1"/>
      <c r="R1314" s="1"/>
      <c r="S1314" s="1"/>
      <c r="T1314" s="1"/>
      <c r="AR1314" s="1"/>
      <c r="AS1314" s="1"/>
      <c r="AU1314" s="1"/>
    </row>
    <row r="1315" spans="1:47" ht="27.95" hidden="1" customHeight="1">
      <c r="A1315" s="55" t="s">
        <v>1514</v>
      </c>
      <c r="B1315" s="56" t="s">
        <v>612</v>
      </c>
      <c r="C1315" s="56" t="s">
        <v>16</v>
      </c>
      <c r="D1315" s="57"/>
      <c r="E1315" s="58"/>
      <c r="F1315" s="58"/>
      <c r="G1315" s="58"/>
      <c r="H1315" s="58"/>
      <c r="I1315" s="58"/>
      <c r="J1315" s="58"/>
      <c r="K1315" s="58"/>
      <c r="L1315" s="58"/>
      <c r="M1315" s="56"/>
      <c r="N1315" s="1"/>
      <c r="O1315" s="1"/>
      <c r="P1315" s="1"/>
      <c r="Q1315" s="1"/>
      <c r="R1315" s="1"/>
      <c r="S1315" s="1"/>
      <c r="T1315" s="1"/>
      <c r="AR1315" s="1"/>
      <c r="AS1315" s="1"/>
      <c r="AU1315" s="1"/>
    </row>
    <row r="1316" spans="1:47" ht="27.95" hidden="1" customHeight="1">
      <c r="A1316" s="55" t="s">
        <v>1187</v>
      </c>
      <c r="B1316" s="56" t="s">
        <v>1188</v>
      </c>
      <c r="C1316" s="56" t="s">
        <v>89</v>
      </c>
      <c r="D1316" s="57"/>
      <c r="E1316" s="58"/>
      <c r="F1316" s="58"/>
      <c r="G1316" s="58"/>
      <c r="H1316" s="58"/>
      <c r="I1316" s="58"/>
      <c r="J1316" s="58"/>
      <c r="K1316" s="58"/>
      <c r="L1316" s="58"/>
      <c r="M1316" s="56"/>
      <c r="N1316" s="1"/>
      <c r="O1316" s="1"/>
      <c r="P1316" s="1"/>
      <c r="Q1316" s="1"/>
      <c r="R1316" s="1"/>
      <c r="S1316" s="1"/>
      <c r="T1316" s="1"/>
      <c r="AR1316" s="1"/>
      <c r="AS1316" s="1"/>
      <c r="AU1316" s="1"/>
    </row>
    <row r="1317" spans="1:47" ht="27.95" hidden="1" customHeight="1">
      <c r="A1317" s="57"/>
      <c r="B1317" s="57"/>
      <c r="C1317" s="57"/>
      <c r="D1317" s="57"/>
      <c r="E1317" s="58"/>
      <c r="F1317" s="58"/>
      <c r="G1317" s="58"/>
      <c r="H1317" s="58"/>
      <c r="I1317" s="58"/>
      <c r="J1317" s="58"/>
      <c r="K1317" s="58"/>
      <c r="L1317" s="58"/>
      <c r="M1317" s="57"/>
      <c r="Q1317" s="1"/>
    </row>
    <row r="1318" spans="1:47" ht="27.95" hidden="1" customHeight="1">
      <c r="A1318" s="57"/>
      <c r="B1318" s="57"/>
      <c r="C1318" s="57"/>
      <c r="D1318" s="57"/>
      <c r="E1318" s="58"/>
      <c r="F1318" s="58"/>
      <c r="G1318" s="58"/>
      <c r="H1318" s="58"/>
      <c r="I1318" s="58"/>
      <c r="J1318" s="58"/>
      <c r="K1318" s="58"/>
      <c r="L1318" s="58"/>
      <c r="M1318" s="57"/>
      <c r="Q1318" s="1"/>
    </row>
    <row r="1319" spans="1:47" ht="27.95" hidden="1" customHeight="1">
      <c r="A1319" s="57"/>
      <c r="B1319" s="57"/>
      <c r="C1319" s="57"/>
      <c r="D1319" s="57"/>
      <c r="E1319" s="58"/>
      <c r="F1319" s="58"/>
      <c r="G1319" s="58"/>
      <c r="H1319" s="58"/>
      <c r="I1319" s="58"/>
      <c r="J1319" s="58"/>
      <c r="K1319" s="58"/>
      <c r="L1319" s="58"/>
      <c r="M1319" s="57"/>
      <c r="Q1319" s="1"/>
    </row>
    <row r="1320" spans="1:47" ht="27.95" hidden="1" customHeight="1">
      <c r="A1320" s="57"/>
      <c r="B1320" s="57"/>
      <c r="C1320" s="57"/>
      <c r="D1320" s="57"/>
      <c r="E1320" s="58"/>
      <c r="F1320" s="58"/>
      <c r="G1320" s="58"/>
      <c r="H1320" s="58"/>
      <c r="I1320" s="58"/>
      <c r="J1320" s="58"/>
      <c r="K1320" s="58"/>
      <c r="L1320" s="58"/>
      <c r="M1320" s="57"/>
      <c r="Q1320" s="1"/>
    </row>
    <row r="1321" spans="1:47" ht="27.95" hidden="1" customHeight="1">
      <c r="A1321" s="57"/>
      <c r="B1321" s="57"/>
      <c r="C1321" s="57"/>
      <c r="D1321" s="57"/>
      <c r="E1321" s="58"/>
      <c r="F1321" s="58"/>
      <c r="G1321" s="58"/>
      <c r="H1321" s="58"/>
      <c r="I1321" s="58"/>
      <c r="J1321" s="58"/>
      <c r="K1321" s="58"/>
      <c r="L1321" s="58"/>
      <c r="M1321" s="57"/>
      <c r="Q1321" s="1"/>
    </row>
    <row r="1322" spans="1:47" ht="27.95" hidden="1" customHeight="1">
      <c r="A1322" s="57"/>
      <c r="B1322" s="57"/>
      <c r="C1322" s="57"/>
      <c r="D1322" s="57"/>
      <c r="E1322" s="58"/>
      <c r="F1322" s="58"/>
      <c r="G1322" s="58"/>
      <c r="H1322" s="58"/>
      <c r="I1322" s="58"/>
      <c r="J1322" s="58"/>
      <c r="K1322" s="58"/>
      <c r="L1322" s="58"/>
      <c r="M1322" s="57"/>
      <c r="Q1322" s="1"/>
    </row>
    <row r="1323" spans="1:47" ht="27.95" hidden="1" customHeight="1">
      <c r="A1323" s="57"/>
      <c r="B1323" s="57"/>
      <c r="C1323" s="57"/>
      <c r="D1323" s="57"/>
      <c r="E1323" s="58"/>
      <c r="F1323" s="58"/>
      <c r="G1323" s="58"/>
      <c r="H1323" s="58"/>
      <c r="I1323" s="58"/>
      <c r="J1323" s="58"/>
      <c r="K1323" s="58"/>
      <c r="L1323" s="58"/>
      <c r="M1323" s="57"/>
      <c r="Q1323" s="1"/>
    </row>
    <row r="1324" spans="1:47" ht="27.95" hidden="1" customHeight="1">
      <c r="A1324" s="57"/>
      <c r="B1324" s="57"/>
      <c r="C1324" s="57"/>
      <c r="D1324" s="57"/>
      <c r="E1324" s="58"/>
      <c r="F1324" s="58"/>
      <c r="G1324" s="58"/>
      <c r="H1324" s="58"/>
      <c r="I1324" s="58"/>
      <c r="J1324" s="58"/>
      <c r="K1324" s="58"/>
      <c r="L1324" s="58"/>
      <c r="M1324" s="57"/>
      <c r="Q1324" s="1"/>
    </row>
    <row r="1325" spans="1:47" ht="27.95" hidden="1" customHeight="1">
      <c r="A1325" s="57"/>
      <c r="B1325" s="57"/>
      <c r="C1325" s="57"/>
      <c r="D1325" s="57"/>
      <c r="E1325" s="58"/>
      <c r="F1325" s="58"/>
      <c r="G1325" s="58"/>
      <c r="H1325" s="58"/>
      <c r="I1325" s="58"/>
      <c r="J1325" s="58"/>
      <c r="K1325" s="58"/>
      <c r="L1325" s="58"/>
      <c r="M1325" s="57"/>
      <c r="Q1325" s="1"/>
    </row>
    <row r="1326" spans="1:47" ht="27.95" hidden="1" customHeight="1">
      <c r="A1326" s="57"/>
      <c r="B1326" s="57"/>
      <c r="C1326" s="57"/>
      <c r="D1326" s="57"/>
      <c r="E1326" s="58"/>
      <c r="F1326" s="58"/>
      <c r="G1326" s="58"/>
      <c r="H1326" s="58"/>
      <c r="I1326" s="58"/>
      <c r="J1326" s="58"/>
      <c r="K1326" s="58"/>
      <c r="L1326" s="58"/>
      <c r="M1326" s="57"/>
      <c r="Q1326" s="1"/>
    </row>
    <row r="1327" spans="1:47" ht="27.95" hidden="1" customHeight="1">
      <c r="A1327" s="57"/>
      <c r="B1327" s="57"/>
      <c r="C1327" s="57"/>
      <c r="D1327" s="57"/>
      <c r="E1327" s="58"/>
      <c r="F1327" s="58"/>
      <c r="G1327" s="58"/>
      <c r="H1327" s="58"/>
      <c r="I1327" s="58"/>
      <c r="J1327" s="58"/>
      <c r="K1327" s="58"/>
      <c r="L1327" s="58"/>
      <c r="M1327" s="57"/>
      <c r="Q1327" s="1"/>
    </row>
    <row r="1328" spans="1:47" ht="27.95" hidden="1" customHeight="1">
      <c r="A1328" s="57"/>
      <c r="B1328" s="57"/>
      <c r="C1328" s="57"/>
      <c r="D1328" s="57"/>
      <c r="E1328" s="58"/>
      <c r="F1328" s="58"/>
      <c r="G1328" s="58"/>
      <c r="H1328" s="58"/>
      <c r="I1328" s="58"/>
      <c r="J1328" s="58"/>
      <c r="K1328" s="58"/>
      <c r="L1328" s="58"/>
      <c r="M1328" s="57"/>
      <c r="Q1328" s="1"/>
    </row>
    <row r="1329" spans="1:47" ht="27.95" hidden="1" customHeight="1">
      <c r="A1329" s="57"/>
      <c r="B1329" s="57"/>
      <c r="C1329" s="57"/>
      <c r="D1329" s="57"/>
      <c r="E1329" s="58"/>
      <c r="F1329" s="58"/>
      <c r="G1329" s="58"/>
      <c r="H1329" s="58"/>
      <c r="I1329" s="58"/>
      <c r="J1329" s="58"/>
      <c r="K1329" s="58"/>
      <c r="L1329" s="58"/>
      <c r="M1329" s="57"/>
      <c r="Q1329" s="1"/>
    </row>
    <row r="1330" spans="1:47" ht="27.95" hidden="1" customHeight="1">
      <c r="A1330" s="57"/>
      <c r="B1330" s="57"/>
      <c r="C1330" s="57"/>
      <c r="D1330" s="57"/>
      <c r="E1330" s="58"/>
      <c r="F1330" s="58"/>
      <c r="G1330" s="58"/>
      <c r="H1330" s="58"/>
      <c r="I1330" s="58"/>
      <c r="J1330" s="58"/>
      <c r="K1330" s="58"/>
      <c r="L1330" s="58"/>
      <c r="M1330" s="57"/>
      <c r="Q1330" s="1"/>
    </row>
    <row r="1331" spans="1:47" ht="27.95" hidden="1" customHeight="1">
      <c r="A1331" s="57"/>
      <c r="B1331" s="57"/>
      <c r="C1331" s="57"/>
      <c r="D1331" s="57"/>
      <c r="E1331" s="58"/>
      <c r="F1331" s="58"/>
      <c r="G1331" s="58"/>
      <c r="H1331" s="58"/>
      <c r="I1331" s="58"/>
      <c r="J1331" s="58"/>
      <c r="K1331" s="58"/>
      <c r="L1331" s="58"/>
      <c r="M1331" s="57"/>
      <c r="Q1331" s="1"/>
    </row>
    <row r="1332" spans="1:47" ht="27.95" hidden="1" customHeight="1">
      <c r="A1332" s="57"/>
      <c r="B1332" s="57"/>
      <c r="C1332" s="57"/>
      <c r="D1332" s="57"/>
      <c r="E1332" s="58"/>
      <c r="F1332" s="58"/>
      <c r="G1332" s="58"/>
      <c r="H1332" s="58"/>
      <c r="I1332" s="58"/>
      <c r="J1332" s="58"/>
      <c r="K1332" s="58"/>
      <c r="L1332" s="58"/>
      <c r="M1332" s="57"/>
      <c r="Q1332" s="1"/>
    </row>
    <row r="1333" spans="1:47" ht="27.95" hidden="1" customHeight="1">
      <c r="A1333" s="57"/>
      <c r="B1333" s="57"/>
      <c r="C1333" s="57"/>
      <c r="D1333" s="57"/>
      <c r="E1333" s="58"/>
      <c r="F1333" s="58"/>
      <c r="G1333" s="58"/>
      <c r="H1333" s="58"/>
      <c r="I1333" s="58"/>
      <c r="J1333" s="58"/>
      <c r="K1333" s="58"/>
      <c r="L1333" s="58"/>
      <c r="M1333" s="57"/>
      <c r="Q1333" s="1"/>
    </row>
    <row r="1334" spans="1:47" ht="27.95" hidden="1" customHeight="1">
      <c r="A1334" s="57"/>
      <c r="B1334" s="57"/>
      <c r="C1334" s="57"/>
      <c r="D1334" s="57"/>
      <c r="E1334" s="58"/>
      <c r="F1334" s="58"/>
      <c r="G1334" s="58"/>
      <c r="H1334" s="58"/>
      <c r="I1334" s="58"/>
      <c r="J1334" s="58"/>
      <c r="K1334" s="58"/>
      <c r="L1334" s="58"/>
      <c r="M1334" s="57"/>
      <c r="Q1334" s="1"/>
    </row>
    <row r="1335" spans="1:47" ht="27.95" hidden="1" customHeight="1">
      <c r="A1335" s="52" t="s">
        <v>449</v>
      </c>
      <c r="B1335" s="53"/>
      <c r="C1335" s="53"/>
      <c r="D1335" s="53"/>
      <c r="E1335" s="54"/>
      <c r="F1335" s="54"/>
      <c r="G1335" s="54"/>
      <c r="H1335" s="54"/>
      <c r="I1335" s="54"/>
      <c r="J1335" s="54"/>
      <c r="K1335" s="54"/>
      <c r="L1335" s="54"/>
      <c r="M1335" s="53"/>
    </row>
    <row r="1336" spans="1:47" ht="27.95" customHeight="1">
      <c r="A1336" s="81" t="s">
        <v>1520</v>
      </c>
      <c r="B1336" s="81" t="s">
        <v>117</v>
      </c>
      <c r="C1336" s="76"/>
      <c r="D1336" s="76"/>
      <c r="E1336" s="77"/>
      <c r="F1336" s="77"/>
      <c r="G1336" s="77"/>
      <c r="H1336" s="77"/>
      <c r="I1336" s="77"/>
      <c r="J1336" s="77"/>
      <c r="K1336" s="77"/>
      <c r="L1336" s="58"/>
      <c r="M1336" s="57"/>
      <c r="Q1336" s="1"/>
    </row>
    <row r="1337" spans="1:47" ht="27.95" customHeight="1">
      <c r="A1337" s="81" t="s">
        <v>28</v>
      </c>
      <c r="B1337" s="81" t="s">
        <v>1522</v>
      </c>
      <c r="C1337" s="81" t="s">
        <v>6</v>
      </c>
      <c r="D1337" s="76">
        <v>-7</v>
      </c>
      <c r="E1337" s="77"/>
      <c r="F1337" s="77"/>
      <c r="G1337" s="77"/>
      <c r="H1337" s="77"/>
      <c r="I1337" s="77"/>
      <c r="J1337" s="77"/>
      <c r="K1337" s="77"/>
      <c r="L1337" s="58"/>
      <c r="M1337" s="56"/>
      <c r="N1337" s="1"/>
      <c r="O1337" s="1"/>
      <c r="P1337" s="1"/>
      <c r="Q1337" s="1"/>
      <c r="R1337" s="1"/>
      <c r="S1337" s="1"/>
      <c r="T1337" s="1"/>
      <c r="AR1337" s="1"/>
      <c r="AS1337" s="1"/>
      <c r="AU1337" s="1"/>
    </row>
    <row r="1338" spans="1:47" ht="27.95" customHeight="1">
      <c r="A1338" s="76"/>
      <c r="B1338" s="76"/>
      <c r="C1338" s="76"/>
      <c r="D1338" s="76"/>
      <c r="E1338" s="77"/>
      <c r="F1338" s="77"/>
      <c r="G1338" s="77"/>
      <c r="H1338" s="77"/>
      <c r="I1338" s="77"/>
      <c r="J1338" s="77"/>
      <c r="K1338" s="77"/>
      <c r="L1338" s="58"/>
      <c r="M1338" s="57"/>
      <c r="Q1338" s="1"/>
    </row>
    <row r="1339" spans="1:47" ht="27.95" customHeight="1">
      <c r="A1339" s="76"/>
      <c r="B1339" s="76"/>
      <c r="C1339" s="76"/>
      <c r="D1339" s="76"/>
      <c r="E1339" s="77"/>
      <c r="F1339" s="77"/>
      <c r="G1339" s="77"/>
      <c r="H1339" s="77"/>
      <c r="I1339" s="77"/>
      <c r="J1339" s="77"/>
      <c r="K1339" s="77"/>
      <c r="L1339" s="58"/>
      <c r="M1339" s="57"/>
      <c r="Q1339" s="1"/>
    </row>
    <row r="1340" spans="1:47" ht="27.95" customHeight="1">
      <c r="A1340" s="76"/>
      <c r="B1340" s="76"/>
      <c r="C1340" s="76"/>
      <c r="D1340" s="76"/>
      <c r="E1340" s="77"/>
      <c r="F1340" s="77"/>
      <c r="G1340" s="77"/>
      <c r="H1340" s="77"/>
      <c r="I1340" s="77"/>
      <c r="J1340" s="77"/>
      <c r="K1340" s="77"/>
      <c r="L1340" s="58"/>
      <c r="M1340" s="57"/>
      <c r="Q1340" s="1"/>
    </row>
    <row r="1341" spans="1:47" ht="27.95" customHeight="1">
      <c r="A1341" s="76"/>
      <c r="B1341" s="76"/>
      <c r="C1341" s="76"/>
      <c r="D1341" s="76"/>
      <c r="E1341" s="77"/>
      <c r="F1341" s="77"/>
      <c r="G1341" s="77"/>
      <c r="H1341" s="77"/>
      <c r="I1341" s="77"/>
      <c r="J1341" s="77"/>
      <c r="K1341" s="77"/>
      <c r="L1341" s="58"/>
      <c r="M1341" s="57"/>
      <c r="Q1341" s="1"/>
    </row>
    <row r="1342" spans="1:47" ht="27.95" customHeight="1">
      <c r="A1342" s="76"/>
      <c r="B1342" s="76"/>
      <c r="C1342" s="76"/>
      <c r="D1342" s="76"/>
      <c r="E1342" s="77"/>
      <c r="F1342" s="77"/>
      <c r="G1342" s="77"/>
      <c r="H1342" s="77"/>
      <c r="I1342" s="77"/>
      <c r="J1342" s="77"/>
      <c r="K1342" s="77"/>
      <c r="L1342" s="58"/>
      <c r="M1342" s="57"/>
      <c r="Q1342" s="1"/>
    </row>
    <row r="1343" spans="1:47" ht="27.95" customHeight="1">
      <c r="A1343" s="76"/>
      <c r="B1343" s="76"/>
      <c r="C1343" s="76"/>
      <c r="D1343" s="76"/>
      <c r="E1343" s="77"/>
      <c r="F1343" s="77"/>
      <c r="G1343" s="77"/>
      <c r="H1343" s="77"/>
      <c r="I1343" s="77"/>
      <c r="J1343" s="77"/>
      <c r="K1343" s="77"/>
      <c r="L1343" s="58"/>
      <c r="M1343" s="57"/>
      <c r="Q1343" s="1"/>
    </row>
    <row r="1344" spans="1:47" ht="27.95" customHeight="1">
      <c r="A1344" s="76"/>
      <c r="B1344" s="76"/>
      <c r="C1344" s="76"/>
      <c r="D1344" s="76"/>
      <c r="E1344" s="77"/>
      <c r="F1344" s="77"/>
      <c r="G1344" s="77"/>
      <c r="H1344" s="77"/>
      <c r="I1344" s="77"/>
      <c r="J1344" s="77"/>
      <c r="K1344" s="77"/>
      <c r="L1344" s="58"/>
      <c r="M1344" s="57"/>
      <c r="Q1344" s="1" t="s">
        <v>1521</v>
      </c>
    </row>
    <row r="1345" spans="1:17" ht="27.95" customHeight="1">
      <c r="A1345" s="76"/>
      <c r="B1345" s="76"/>
      <c r="C1345" s="76"/>
      <c r="D1345" s="76"/>
      <c r="E1345" s="77"/>
      <c r="F1345" s="77"/>
      <c r="G1345" s="77"/>
      <c r="H1345" s="77"/>
      <c r="I1345" s="77"/>
      <c r="J1345" s="77"/>
      <c r="K1345" s="77"/>
      <c r="L1345" s="58"/>
      <c r="M1345" s="57"/>
      <c r="Q1345" s="1" t="s">
        <v>1521</v>
      </c>
    </row>
    <row r="1346" spans="1:17" ht="27.95" customHeight="1">
      <c r="A1346" s="76"/>
      <c r="B1346" s="76"/>
      <c r="C1346" s="76"/>
      <c r="D1346" s="76"/>
      <c r="E1346" s="77"/>
      <c r="F1346" s="77"/>
      <c r="G1346" s="77"/>
      <c r="H1346" s="77"/>
      <c r="I1346" s="77"/>
      <c r="J1346" s="77"/>
      <c r="K1346" s="77"/>
      <c r="L1346" s="58"/>
      <c r="M1346" s="57"/>
      <c r="Q1346" s="1" t="s">
        <v>1521</v>
      </c>
    </row>
    <row r="1347" spans="1:17" ht="27.95" customHeight="1">
      <c r="A1347" s="76"/>
      <c r="B1347" s="76"/>
      <c r="C1347" s="76"/>
      <c r="D1347" s="76"/>
      <c r="E1347" s="77"/>
      <c r="F1347" s="77"/>
      <c r="G1347" s="77"/>
      <c r="H1347" s="77"/>
      <c r="I1347" s="77"/>
      <c r="J1347" s="77"/>
      <c r="K1347" s="77"/>
      <c r="L1347" s="58"/>
      <c r="M1347" s="57"/>
      <c r="Q1347" s="1" t="s">
        <v>1521</v>
      </c>
    </row>
    <row r="1348" spans="1:17" ht="27.95" customHeight="1">
      <c r="A1348" s="76"/>
      <c r="B1348" s="76"/>
      <c r="C1348" s="76"/>
      <c r="D1348" s="76"/>
      <c r="E1348" s="77"/>
      <c r="F1348" s="77"/>
      <c r="G1348" s="77"/>
      <c r="H1348" s="77"/>
      <c r="I1348" s="77"/>
      <c r="J1348" s="77"/>
      <c r="K1348" s="77"/>
      <c r="L1348" s="58"/>
      <c r="M1348" s="57"/>
      <c r="Q1348" s="1" t="s">
        <v>1521</v>
      </c>
    </row>
    <row r="1349" spans="1:17" ht="27.95" customHeight="1">
      <c r="A1349" s="76"/>
      <c r="B1349" s="76"/>
      <c r="C1349" s="76"/>
      <c r="D1349" s="76"/>
      <c r="E1349" s="77"/>
      <c r="F1349" s="77"/>
      <c r="G1349" s="77"/>
      <c r="H1349" s="77"/>
      <c r="I1349" s="77"/>
      <c r="J1349" s="77"/>
      <c r="K1349" s="77"/>
      <c r="L1349" s="58"/>
      <c r="M1349" s="57"/>
      <c r="Q1349" s="1" t="s">
        <v>1521</v>
      </c>
    </row>
    <row r="1350" spans="1:17" ht="27.95" customHeight="1">
      <c r="A1350" s="76"/>
      <c r="B1350" s="76"/>
      <c r="C1350" s="76"/>
      <c r="D1350" s="76"/>
      <c r="E1350" s="77"/>
      <c r="F1350" s="77"/>
      <c r="G1350" s="77"/>
      <c r="H1350" s="77"/>
      <c r="I1350" s="77"/>
      <c r="J1350" s="77"/>
      <c r="K1350" s="77"/>
      <c r="L1350" s="58"/>
      <c r="M1350" s="57"/>
      <c r="Q1350" s="1" t="s">
        <v>1521</v>
      </c>
    </row>
    <row r="1351" spans="1:17" ht="27.95" customHeight="1">
      <c r="A1351" s="57"/>
      <c r="B1351" s="57"/>
      <c r="C1351" s="57"/>
      <c r="D1351" s="57"/>
      <c r="E1351" s="58"/>
      <c r="F1351" s="58"/>
      <c r="G1351" s="58"/>
      <c r="H1351" s="58"/>
      <c r="I1351" s="58"/>
      <c r="J1351" s="58"/>
      <c r="K1351" s="58"/>
      <c r="L1351" s="58"/>
      <c r="M1351" s="57"/>
      <c r="Q1351" s="1" t="s">
        <v>1521</v>
      </c>
    </row>
    <row r="1352" spans="1:17" ht="27.95" customHeight="1">
      <c r="A1352" s="57"/>
      <c r="B1352" s="57"/>
      <c r="C1352" s="57"/>
      <c r="D1352" s="57"/>
      <c r="E1352" s="58"/>
      <c r="F1352" s="58"/>
      <c r="G1352" s="58"/>
      <c r="H1352" s="58"/>
      <c r="I1352" s="58"/>
      <c r="J1352" s="58"/>
      <c r="K1352" s="58"/>
      <c r="L1352" s="58"/>
      <c r="M1352" s="57"/>
      <c r="Q1352" s="1" t="s">
        <v>1521</v>
      </c>
    </row>
    <row r="1353" spans="1:17" ht="27.95" customHeight="1">
      <c r="A1353" s="57"/>
      <c r="B1353" s="57"/>
      <c r="C1353" s="57"/>
      <c r="D1353" s="57"/>
      <c r="E1353" s="58"/>
      <c r="F1353" s="58"/>
      <c r="G1353" s="58"/>
      <c r="H1353" s="58"/>
      <c r="I1353" s="58"/>
      <c r="J1353" s="58"/>
      <c r="K1353" s="58"/>
      <c r="L1353" s="58"/>
      <c r="M1353" s="57"/>
      <c r="Q1353" s="1" t="s">
        <v>1521</v>
      </c>
    </row>
    <row r="1354" spans="1:17" ht="27.95" customHeight="1">
      <c r="A1354" s="57"/>
      <c r="B1354" s="57"/>
      <c r="C1354" s="57"/>
      <c r="D1354" s="57"/>
      <c r="E1354" s="58"/>
      <c r="F1354" s="58"/>
      <c r="G1354" s="58"/>
      <c r="H1354" s="58"/>
      <c r="I1354" s="58"/>
      <c r="J1354" s="58"/>
      <c r="K1354" s="58"/>
      <c r="L1354" s="58"/>
      <c r="M1354" s="57"/>
      <c r="Q1354" s="1" t="s">
        <v>1521</v>
      </c>
    </row>
    <row r="1355" spans="1:17" ht="27.95" customHeight="1">
      <c r="A1355" s="57"/>
      <c r="B1355" s="57"/>
      <c r="C1355" s="57"/>
      <c r="D1355" s="57"/>
      <c r="E1355" s="58"/>
      <c r="F1355" s="58"/>
      <c r="G1355" s="58"/>
      <c r="H1355" s="58"/>
      <c r="I1355" s="58"/>
      <c r="J1355" s="58"/>
      <c r="K1355" s="58"/>
      <c r="L1355" s="58"/>
      <c r="M1355" s="57"/>
      <c r="Q1355" s="1" t="s">
        <v>1521</v>
      </c>
    </row>
    <row r="1356" spans="1:17" ht="27.95" customHeight="1">
      <c r="A1356" s="57"/>
      <c r="B1356" s="57"/>
      <c r="C1356" s="57"/>
      <c r="D1356" s="57"/>
      <c r="E1356" s="58"/>
      <c r="F1356" s="58"/>
      <c r="G1356" s="58"/>
      <c r="H1356" s="58"/>
      <c r="I1356" s="58"/>
      <c r="J1356" s="58"/>
      <c r="K1356" s="58"/>
      <c r="L1356" s="58"/>
      <c r="M1356" s="57"/>
      <c r="Q1356" s="1" t="s">
        <v>1521</v>
      </c>
    </row>
    <row r="1357" spans="1:17" ht="27.95" customHeight="1">
      <c r="A1357" s="57"/>
      <c r="B1357" s="57"/>
      <c r="C1357" s="57"/>
      <c r="D1357" s="57"/>
      <c r="E1357" s="58"/>
      <c r="F1357" s="58"/>
      <c r="G1357" s="58"/>
      <c r="H1357" s="58"/>
      <c r="I1357" s="58"/>
      <c r="J1357" s="58"/>
      <c r="K1357" s="58"/>
      <c r="L1357" s="58"/>
      <c r="M1357" s="57"/>
      <c r="Q1357" s="1"/>
    </row>
    <row r="1358" spans="1:17" ht="27.95" customHeight="1">
      <c r="A1358" s="57"/>
      <c r="B1358" s="57"/>
      <c r="C1358" s="57"/>
      <c r="D1358" s="57"/>
      <c r="E1358" s="58"/>
      <c r="F1358" s="58"/>
      <c r="G1358" s="58"/>
      <c r="H1358" s="58"/>
      <c r="I1358" s="58"/>
      <c r="J1358" s="58"/>
      <c r="K1358" s="58"/>
      <c r="L1358" s="58"/>
      <c r="M1358" s="57"/>
      <c r="Q1358" s="1"/>
    </row>
    <row r="1359" spans="1:17" ht="27.95" customHeight="1">
      <c r="A1359" s="57"/>
      <c r="B1359" s="57"/>
      <c r="C1359" s="57"/>
      <c r="D1359" s="57"/>
      <c r="E1359" s="58"/>
      <c r="F1359" s="58"/>
      <c r="G1359" s="58"/>
      <c r="H1359" s="58"/>
      <c r="I1359" s="58"/>
      <c r="J1359" s="58"/>
      <c r="K1359" s="58"/>
      <c r="L1359" s="58"/>
      <c r="M1359" s="57"/>
      <c r="Q1359" s="1"/>
    </row>
    <row r="1360" spans="1:17" ht="27.95" customHeight="1">
      <c r="A1360" s="57"/>
      <c r="B1360" s="57"/>
      <c r="C1360" s="57"/>
      <c r="D1360" s="57"/>
      <c r="E1360" s="58"/>
      <c r="F1360" s="58"/>
      <c r="G1360" s="58"/>
      <c r="H1360" s="58"/>
      <c r="I1360" s="58"/>
      <c r="J1360" s="58"/>
      <c r="K1360" s="58"/>
      <c r="L1360" s="58"/>
      <c r="M1360" s="57"/>
      <c r="Q1360" s="1"/>
    </row>
    <row r="1361" spans="1:47" ht="27.95" customHeight="1">
      <c r="A1361" s="52" t="s">
        <v>449</v>
      </c>
      <c r="B1361" s="53"/>
      <c r="C1361" s="53"/>
      <c r="D1361" s="53"/>
      <c r="E1361" s="54"/>
      <c r="F1361" s="54"/>
      <c r="G1361" s="54"/>
      <c r="H1361" s="54"/>
      <c r="I1361" s="54"/>
      <c r="J1361" s="54"/>
      <c r="K1361" s="54"/>
      <c r="L1361" s="54"/>
      <c r="M1361" s="53"/>
    </row>
    <row r="1362" spans="1:47" ht="27.95" customHeight="1">
      <c r="A1362" s="81" t="s">
        <v>1524</v>
      </c>
      <c r="B1362" s="81" t="s">
        <v>117</v>
      </c>
      <c r="C1362" s="76"/>
      <c r="D1362" s="76"/>
      <c r="E1362" s="77"/>
      <c r="F1362" s="77"/>
      <c r="G1362" s="77"/>
      <c r="H1362" s="77"/>
      <c r="I1362" s="77"/>
      <c r="J1362" s="77"/>
      <c r="K1362" s="58"/>
      <c r="L1362" s="58"/>
      <c r="M1362" s="57"/>
      <c r="Q1362" s="1"/>
    </row>
    <row r="1363" spans="1:47" ht="27.95" customHeight="1">
      <c r="A1363" s="81" t="s">
        <v>28</v>
      </c>
      <c r="B1363" s="81" t="s">
        <v>1522</v>
      </c>
      <c r="C1363" s="81" t="s">
        <v>6</v>
      </c>
      <c r="D1363" s="76">
        <v>-7</v>
      </c>
      <c r="E1363" s="77"/>
      <c r="F1363" s="77"/>
      <c r="G1363" s="77"/>
      <c r="H1363" s="77"/>
      <c r="I1363" s="77"/>
      <c r="J1363" s="77"/>
      <c r="K1363" s="58"/>
      <c r="L1363" s="58"/>
      <c r="M1363" s="56"/>
      <c r="N1363" s="1"/>
      <c r="O1363" s="1"/>
      <c r="P1363" s="1"/>
      <c r="Q1363" s="1"/>
      <c r="R1363" s="1"/>
      <c r="S1363" s="1"/>
      <c r="T1363" s="1"/>
      <c r="AR1363" s="1"/>
      <c r="AS1363" s="1"/>
      <c r="AU1363" s="1"/>
    </row>
    <row r="1364" spans="1:47" ht="27.95" customHeight="1">
      <c r="A1364" s="76"/>
      <c r="B1364" s="76"/>
      <c r="C1364" s="76"/>
      <c r="D1364" s="76"/>
      <c r="E1364" s="77"/>
      <c r="F1364" s="77"/>
      <c r="G1364" s="77"/>
      <c r="H1364" s="77"/>
      <c r="I1364" s="77"/>
      <c r="J1364" s="77"/>
      <c r="K1364" s="58"/>
      <c r="L1364" s="58"/>
      <c r="M1364" s="57"/>
      <c r="Q1364" s="1"/>
    </row>
    <row r="1365" spans="1:47" ht="27.95" customHeight="1">
      <c r="A1365" s="76"/>
      <c r="B1365" s="76"/>
      <c r="C1365" s="76"/>
      <c r="D1365" s="76"/>
      <c r="E1365" s="77"/>
      <c r="F1365" s="77"/>
      <c r="G1365" s="77"/>
      <c r="H1365" s="77"/>
      <c r="I1365" s="77"/>
      <c r="J1365" s="77"/>
      <c r="K1365" s="58"/>
      <c r="L1365" s="58"/>
      <c r="M1365" s="57"/>
      <c r="Q1365" s="1"/>
    </row>
    <row r="1366" spans="1:47" ht="27.95" customHeight="1">
      <c r="A1366" s="76"/>
      <c r="B1366" s="76"/>
      <c r="C1366" s="76"/>
      <c r="D1366" s="76"/>
      <c r="E1366" s="77"/>
      <c r="F1366" s="77"/>
      <c r="G1366" s="77"/>
      <c r="H1366" s="77"/>
      <c r="I1366" s="77"/>
      <c r="J1366" s="77"/>
      <c r="K1366" s="58"/>
      <c r="L1366" s="58"/>
      <c r="M1366" s="57"/>
      <c r="Q1366" s="1"/>
    </row>
    <row r="1367" spans="1:47" ht="27.95" customHeight="1">
      <c r="A1367" s="76"/>
      <c r="B1367" s="76"/>
      <c r="C1367" s="76"/>
      <c r="D1367" s="76"/>
      <c r="E1367" s="77"/>
      <c r="F1367" s="77"/>
      <c r="G1367" s="77"/>
      <c r="H1367" s="77"/>
      <c r="I1367" s="77"/>
      <c r="J1367" s="77"/>
      <c r="K1367" s="58"/>
      <c r="L1367" s="58"/>
      <c r="M1367" s="57"/>
      <c r="Q1367" s="1"/>
    </row>
    <row r="1368" spans="1:47" ht="27.95" customHeight="1">
      <c r="A1368" s="76"/>
      <c r="B1368" s="76"/>
      <c r="C1368" s="76"/>
      <c r="D1368" s="76"/>
      <c r="E1368" s="77"/>
      <c r="F1368" s="77"/>
      <c r="G1368" s="77"/>
      <c r="H1368" s="77"/>
      <c r="I1368" s="77"/>
      <c r="J1368" s="77"/>
      <c r="K1368" s="58"/>
      <c r="L1368" s="58"/>
      <c r="M1368" s="57"/>
      <c r="Q1368" s="1"/>
    </row>
    <row r="1369" spans="1:47" ht="27.95" customHeight="1">
      <c r="A1369" s="76"/>
      <c r="B1369" s="76"/>
      <c r="C1369" s="76"/>
      <c r="D1369" s="76"/>
      <c r="E1369" s="77"/>
      <c r="F1369" s="77"/>
      <c r="G1369" s="77"/>
      <c r="H1369" s="77"/>
      <c r="I1369" s="77"/>
      <c r="J1369" s="77"/>
      <c r="K1369" s="58"/>
      <c r="L1369" s="58"/>
      <c r="M1369" s="57"/>
      <c r="Q1369" s="1"/>
    </row>
    <row r="1370" spans="1:47" ht="27.95" customHeight="1">
      <c r="A1370" s="76"/>
      <c r="B1370" s="76"/>
      <c r="C1370" s="76"/>
      <c r="D1370" s="76"/>
      <c r="E1370" s="77"/>
      <c r="F1370" s="77"/>
      <c r="G1370" s="77"/>
      <c r="H1370" s="77"/>
      <c r="I1370" s="77"/>
      <c r="J1370" s="77"/>
      <c r="K1370" s="58"/>
      <c r="L1370" s="58"/>
      <c r="M1370" s="57"/>
      <c r="Q1370" s="1"/>
    </row>
    <row r="1371" spans="1:47" ht="27.95" customHeight="1">
      <c r="A1371" s="76"/>
      <c r="B1371" s="76"/>
      <c r="C1371" s="76"/>
      <c r="D1371" s="76"/>
      <c r="E1371" s="77"/>
      <c r="F1371" s="77"/>
      <c r="G1371" s="77"/>
      <c r="H1371" s="77"/>
      <c r="I1371" s="77"/>
      <c r="J1371" s="77"/>
      <c r="K1371" s="58"/>
      <c r="L1371" s="58"/>
      <c r="M1371" s="57"/>
      <c r="Q1371" s="1"/>
    </row>
    <row r="1372" spans="1:47" ht="27.95" customHeight="1">
      <c r="A1372" s="76"/>
      <c r="B1372" s="76"/>
      <c r="C1372" s="76"/>
      <c r="D1372" s="76"/>
      <c r="E1372" s="77"/>
      <c r="F1372" s="77"/>
      <c r="G1372" s="77"/>
      <c r="H1372" s="77"/>
      <c r="I1372" s="77"/>
      <c r="J1372" s="77"/>
      <c r="K1372" s="58"/>
      <c r="L1372" s="58"/>
      <c r="M1372" s="57"/>
      <c r="Q1372" s="1"/>
    </row>
    <row r="1373" spans="1:47" ht="27.95" customHeight="1">
      <c r="A1373" s="76"/>
      <c r="B1373" s="76"/>
      <c r="C1373" s="76"/>
      <c r="D1373" s="76"/>
      <c r="E1373" s="77"/>
      <c r="F1373" s="77"/>
      <c r="G1373" s="77"/>
      <c r="H1373" s="77"/>
      <c r="I1373" s="77"/>
      <c r="J1373" s="77"/>
      <c r="K1373" s="58"/>
      <c r="L1373" s="58"/>
      <c r="M1373" s="57"/>
      <c r="Q1373" s="1"/>
    </row>
    <row r="1374" spans="1:47" ht="27.95" customHeight="1">
      <c r="A1374" s="76"/>
      <c r="B1374" s="76"/>
      <c r="C1374" s="76"/>
      <c r="D1374" s="76"/>
      <c r="E1374" s="77"/>
      <c r="F1374" s="77"/>
      <c r="G1374" s="77"/>
      <c r="H1374" s="77"/>
      <c r="I1374" s="77"/>
      <c r="J1374" s="77"/>
      <c r="K1374" s="58"/>
      <c r="L1374" s="58"/>
      <c r="M1374" s="57"/>
      <c r="Q1374" s="1" t="s">
        <v>1525</v>
      </c>
    </row>
    <row r="1375" spans="1:47" ht="27.95" customHeight="1">
      <c r="A1375" s="76"/>
      <c r="B1375" s="76"/>
      <c r="C1375" s="76"/>
      <c r="D1375" s="76"/>
      <c r="E1375" s="77"/>
      <c r="F1375" s="77"/>
      <c r="G1375" s="77"/>
      <c r="H1375" s="77"/>
      <c r="I1375" s="77"/>
      <c r="J1375" s="77"/>
      <c r="K1375" s="58"/>
      <c r="L1375" s="58"/>
      <c r="M1375" s="57"/>
      <c r="Q1375" s="1" t="s">
        <v>1525</v>
      </c>
    </row>
    <row r="1376" spans="1:47" ht="27.95" customHeight="1">
      <c r="A1376" s="76"/>
      <c r="B1376" s="76"/>
      <c r="C1376" s="76"/>
      <c r="D1376" s="76"/>
      <c r="E1376" s="77"/>
      <c r="F1376" s="77"/>
      <c r="G1376" s="77"/>
      <c r="H1376" s="77"/>
      <c r="I1376" s="77"/>
      <c r="J1376" s="77"/>
      <c r="K1376" s="58"/>
      <c r="L1376" s="58"/>
      <c r="M1376" s="57"/>
      <c r="Q1376" s="1" t="s">
        <v>1525</v>
      </c>
    </row>
    <row r="1377" spans="1:48" ht="27.95" customHeight="1">
      <c r="A1377" s="57"/>
      <c r="B1377" s="57"/>
      <c r="C1377" s="57"/>
      <c r="D1377" s="57"/>
      <c r="E1377" s="58"/>
      <c r="F1377" s="58"/>
      <c r="G1377" s="58"/>
      <c r="H1377" s="58"/>
      <c r="I1377" s="58"/>
      <c r="J1377" s="58"/>
      <c r="K1377" s="58"/>
      <c r="L1377" s="58"/>
      <c r="M1377" s="57"/>
      <c r="Q1377" s="1" t="s">
        <v>1525</v>
      </c>
    </row>
    <row r="1378" spans="1:48" ht="27.95" customHeight="1">
      <c r="A1378" s="57"/>
      <c r="B1378" s="57"/>
      <c r="C1378" s="57"/>
      <c r="D1378" s="57"/>
      <c r="E1378" s="58"/>
      <c r="F1378" s="58"/>
      <c r="G1378" s="58"/>
      <c r="H1378" s="58"/>
      <c r="I1378" s="58"/>
      <c r="J1378" s="58"/>
      <c r="K1378" s="58"/>
      <c r="L1378" s="58"/>
      <c r="M1378" s="57"/>
      <c r="Q1378" s="1" t="s">
        <v>1525</v>
      </c>
    </row>
    <row r="1379" spans="1:48" ht="27.95" customHeight="1">
      <c r="A1379" s="57"/>
      <c r="B1379" s="57"/>
      <c r="C1379" s="57"/>
      <c r="D1379" s="57"/>
      <c r="E1379" s="58"/>
      <c r="F1379" s="58"/>
      <c r="G1379" s="58"/>
      <c r="H1379" s="58"/>
      <c r="I1379" s="58"/>
      <c r="J1379" s="58"/>
      <c r="K1379" s="58"/>
      <c r="L1379" s="58"/>
      <c r="M1379" s="57"/>
      <c r="Q1379" s="1" t="s">
        <v>1525</v>
      </c>
    </row>
    <row r="1380" spans="1:48" ht="27.95" customHeight="1">
      <c r="A1380" s="57"/>
      <c r="B1380" s="57"/>
      <c r="C1380" s="57"/>
      <c r="D1380" s="57"/>
      <c r="E1380" s="58"/>
      <c r="F1380" s="58"/>
      <c r="G1380" s="58"/>
      <c r="H1380" s="58"/>
      <c r="I1380" s="58"/>
      <c r="J1380" s="58"/>
      <c r="K1380" s="58"/>
      <c r="L1380" s="58"/>
      <c r="M1380" s="57"/>
      <c r="Q1380" s="1" t="s">
        <v>1525</v>
      </c>
    </row>
    <row r="1381" spans="1:48" ht="27.95" customHeight="1">
      <c r="A1381" s="57"/>
      <c r="B1381" s="57"/>
      <c r="C1381" s="57"/>
      <c r="D1381" s="57"/>
      <c r="E1381" s="58"/>
      <c r="F1381" s="58"/>
      <c r="G1381" s="58"/>
      <c r="H1381" s="58"/>
      <c r="I1381" s="58"/>
      <c r="J1381" s="58"/>
      <c r="K1381" s="58"/>
      <c r="L1381" s="58"/>
      <c r="M1381" s="57"/>
      <c r="Q1381" s="1" t="s">
        <v>1525</v>
      </c>
    </row>
    <row r="1382" spans="1:48" ht="27.95" customHeight="1">
      <c r="A1382" s="57"/>
      <c r="B1382" s="57"/>
      <c r="C1382" s="57"/>
      <c r="D1382" s="57"/>
      <c r="E1382" s="58"/>
      <c r="F1382" s="58"/>
      <c r="G1382" s="58"/>
      <c r="H1382" s="58"/>
      <c r="I1382" s="58"/>
      <c r="J1382" s="58"/>
      <c r="K1382" s="58"/>
      <c r="L1382" s="58"/>
      <c r="M1382" s="57"/>
      <c r="Q1382" s="1" t="s">
        <v>1525</v>
      </c>
    </row>
    <row r="1383" spans="1:48" ht="27.95" customHeight="1">
      <c r="A1383" s="57"/>
      <c r="B1383" s="57"/>
      <c r="C1383" s="57"/>
      <c r="D1383" s="57"/>
      <c r="E1383" s="58"/>
      <c r="F1383" s="58"/>
      <c r="G1383" s="58"/>
      <c r="H1383" s="58"/>
      <c r="I1383" s="58"/>
      <c r="J1383" s="58"/>
      <c r="K1383" s="58"/>
      <c r="L1383" s="58"/>
      <c r="M1383" s="57"/>
      <c r="Q1383" s="1" t="s">
        <v>1525</v>
      </c>
    </row>
    <row r="1384" spans="1:48" ht="27.95" customHeight="1">
      <c r="A1384" s="57"/>
      <c r="B1384" s="57"/>
      <c r="C1384" s="57"/>
      <c r="D1384" s="57"/>
      <c r="E1384" s="58"/>
      <c r="F1384" s="58"/>
      <c r="G1384" s="58"/>
      <c r="H1384" s="58"/>
      <c r="I1384" s="58"/>
      <c r="J1384" s="58"/>
      <c r="K1384" s="58"/>
      <c r="L1384" s="58"/>
      <c r="M1384" s="57"/>
      <c r="Q1384" s="1" t="s">
        <v>1525</v>
      </c>
    </row>
    <row r="1385" spans="1:48" ht="27.95" customHeight="1">
      <c r="A1385" s="57"/>
      <c r="B1385" s="57"/>
      <c r="C1385" s="57"/>
      <c r="D1385" s="57"/>
      <c r="E1385" s="58"/>
      <c r="F1385" s="58"/>
      <c r="G1385" s="58"/>
      <c r="H1385" s="58"/>
      <c r="I1385" s="58"/>
      <c r="J1385" s="58"/>
      <c r="K1385" s="58"/>
      <c r="L1385" s="58"/>
      <c r="M1385" s="57"/>
      <c r="Q1385" s="1" t="s">
        <v>1525</v>
      </c>
    </row>
    <row r="1386" spans="1:48" ht="27.95" customHeight="1">
      <c r="A1386" s="57"/>
      <c r="B1386" s="57"/>
      <c r="C1386" s="57"/>
      <c r="D1386" s="57"/>
      <c r="E1386" s="58"/>
      <c r="F1386" s="58"/>
      <c r="G1386" s="58"/>
      <c r="H1386" s="58"/>
      <c r="I1386" s="58"/>
      <c r="J1386" s="58"/>
      <c r="K1386" s="58"/>
      <c r="L1386" s="58"/>
      <c r="M1386" s="57"/>
      <c r="Q1386" s="1" t="s">
        <v>1525</v>
      </c>
    </row>
    <row r="1387" spans="1:48" ht="27.95" customHeight="1">
      <c r="A1387" s="52" t="s">
        <v>449</v>
      </c>
      <c r="B1387" s="53"/>
      <c r="C1387" s="53"/>
      <c r="D1387" s="53"/>
      <c r="E1387" s="54"/>
      <c r="F1387" s="54"/>
      <c r="G1387" s="54"/>
      <c r="H1387" s="54"/>
      <c r="I1387" s="54"/>
      <c r="J1387" s="54"/>
      <c r="K1387" s="54"/>
      <c r="L1387" s="54"/>
      <c r="M1387" s="53"/>
      <c r="N1387" t="s">
        <v>524</v>
      </c>
    </row>
    <row r="1388" spans="1:48" ht="27.95" hidden="1" customHeight="1">
      <c r="A1388" s="55" t="s">
        <v>1526</v>
      </c>
      <c r="B1388" s="56" t="s">
        <v>117</v>
      </c>
      <c r="C1388" s="57"/>
      <c r="D1388" s="57"/>
      <c r="E1388" s="58"/>
      <c r="F1388" s="58"/>
      <c r="G1388" s="58"/>
      <c r="H1388" s="58"/>
      <c r="I1388" s="58"/>
      <c r="J1388" s="58"/>
      <c r="K1388" s="58"/>
      <c r="L1388" s="58"/>
      <c r="M1388" s="57"/>
      <c r="Q1388" s="1" t="s">
        <v>1527</v>
      </c>
    </row>
    <row r="1389" spans="1:48" ht="27.95" hidden="1" customHeight="1">
      <c r="A1389" s="55" t="s">
        <v>28</v>
      </c>
      <c r="B1389" s="56" t="s">
        <v>1522</v>
      </c>
      <c r="C1389" s="56" t="s">
        <v>6</v>
      </c>
      <c r="D1389" s="57"/>
      <c r="E1389" s="58"/>
      <c r="F1389" s="51"/>
      <c r="G1389" s="58"/>
      <c r="H1389" s="58"/>
      <c r="I1389" s="58"/>
      <c r="J1389" s="58"/>
      <c r="K1389" s="58"/>
      <c r="L1389" s="58"/>
      <c r="M1389" s="56"/>
      <c r="N1389" s="1" t="s">
        <v>1523</v>
      </c>
      <c r="O1389" s="1" t="s">
        <v>117</v>
      </c>
      <c r="P1389" s="1" t="s">
        <v>117</v>
      </c>
      <c r="Q1389" s="1" t="s">
        <v>1527</v>
      </c>
      <c r="R1389" s="1" t="s">
        <v>373</v>
      </c>
      <c r="S1389" s="1" t="s">
        <v>373</v>
      </c>
      <c r="T1389" s="1" t="s">
        <v>485</v>
      </c>
      <c r="AR1389" s="1" t="s">
        <v>117</v>
      </c>
      <c r="AS1389" s="1" t="s">
        <v>117</v>
      </c>
      <c r="AU1389" s="1" t="s">
        <v>1528</v>
      </c>
      <c r="AV1389">
        <v>874</v>
      </c>
    </row>
    <row r="1390" spans="1:48" ht="27.95" hidden="1" customHeight="1">
      <c r="A1390" s="57"/>
      <c r="B1390" s="57"/>
      <c r="C1390" s="57"/>
      <c r="D1390" s="57"/>
      <c r="E1390" s="58"/>
      <c r="F1390" s="58"/>
      <c r="G1390" s="58"/>
      <c r="H1390" s="58"/>
      <c r="I1390" s="58"/>
      <c r="J1390" s="58"/>
      <c r="K1390" s="58"/>
      <c r="L1390" s="58"/>
      <c r="M1390" s="57"/>
      <c r="Q1390" s="1" t="s">
        <v>1527</v>
      </c>
    </row>
    <row r="1391" spans="1:48" ht="27.95" hidden="1" customHeight="1">
      <c r="A1391" s="57"/>
      <c r="B1391" s="57"/>
      <c r="C1391" s="57"/>
      <c r="D1391" s="57"/>
      <c r="E1391" s="58"/>
      <c r="F1391" s="58"/>
      <c r="G1391" s="58"/>
      <c r="H1391" s="58"/>
      <c r="I1391" s="58"/>
      <c r="J1391" s="58"/>
      <c r="K1391" s="58"/>
      <c r="L1391" s="58"/>
      <c r="M1391" s="57"/>
      <c r="Q1391" s="1" t="s">
        <v>1527</v>
      </c>
    </row>
    <row r="1392" spans="1:48" ht="27.95" hidden="1" customHeight="1">
      <c r="A1392" s="57"/>
      <c r="B1392" s="57"/>
      <c r="C1392" s="57"/>
      <c r="D1392" s="57"/>
      <c r="E1392" s="58"/>
      <c r="F1392" s="58"/>
      <c r="G1392" s="58"/>
      <c r="H1392" s="58"/>
      <c r="I1392" s="58"/>
      <c r="J1392" s="58"/>
      <c r="K1392" s="58"/>
      <c r="L1392" s="58"/>
      <c r="M1392" s="57"/>
      <c r="Q1392" s="1" t="s">
        <v>1527</v>
      </c>
    </row>
    <row r="1393" spans="1:17" ht="27.95" hidden="1" customHeight="1">
      <c r="A1393" s="57"/>
      <c r="B1393" s="57"/>
      <c r="C1393" s="57"/>
      <c r="D1393" s="57"/>
      <c r="E1393" s="58"/>
      <c r="F1393" s="58"/>
      <c r="G1393" s="58"/>
      <c r="H1393" s="58"/>
      <c r="I1393" s="58"/>
      <c r="J1393" s="58"/>
      <c r="K1393" s="58"/>
      <c r="L1393" s="58"/>
      <c r="M1393" s="57"/>
      <c r="Q1393" s="1" t="s">
        <v>1527</v>
      </c>
    </row>
    <row r="1394" spans="1:17" ht="27.95" hidden="1" customHeight="1">
      <c r="A1394" s="57"/>
      <c r="B1394" s="57"/>
      <c r="C1394" s="57"/>
      <c r="D1394" s="57"/>
      <c r="E1394" s="58"/>
      <c r="F1394" s="58"/>
      <c r="G1394" s="58"/>
      <c r="H1394" s="58"/>
      <c r="I1394" s="58"/>
      <c r="J1394" s="58"/>
      <c r="K1394" s="58"/>
      <c r="L1394" s="58"/>
      <c r="M1394" s="57"/>
      <c r="Q1394" s="1" t="s">
        <v>1527</v>
      </c>
    </row>
    <row r="1395" spans="1:17" ht="27.95" hidden="1" customHeight="1">
      <c r="A1395" s="57"/>
      <c r="B1395" s="57"/>
      <c r="C1395" s="57"/>
      <c r="D1395" s="57"/>
      <c r="E1395" s="58"/>
      <c r="F1395" s="58"/>
      <c r="G1395" s="58"/>
      <c r="H1395" s="58"/>
      <c r="I1395" s="58"/>
      <c r="J1395" s="58"/>
      <c r="K1395" s="58"/>
      <c r="L1395" s="58"/>
      <c r="M1395" s="57"/>
      <c r="Q1395" s="1" t="s">
        <v>1527</v>
      </c>
    </row>
    <row r="1396" spans="1:17" ht="27.95" hidden="1" customHeight="1">
      <c r="A1396" s="57"/>
      <c r="B1396" s="57"/>
      <c r="C1396" s="57"/>
      <c r="D1396" s="57"/>
      <c r="E1396" s="58"/>
      <c r="F1396" s="58"/>
      <c r="G1396" s="58"/>
      <c r="H1396" s="58"/>
      <c r="I1396" s="58"/>
      <c r="J1396" s="58"/>
      <c r="K1396" s="58"/>
      <c r="L1396" s="58"/>
      <c r="M1396" s="57"/>
      <c r="Q1396" s="1" t="s">
        <v>1527</v>
      </c>
    </row>
    <row r="1397" spans="1:17" ht="27.95" hidden="1" customHeight="1">
      <c r="A1397" s="57"/>
      <c r="B1397" s="57"/>
      <c r="C1397" s="57"/>
      <c r="D1397" s="57"/>
      <c r="E1397" s="58"/>
      <c r="F1397" s="58"/>
      <c r="G1397" s="58"/>
      <c r="H1397" s="58"/>
      <c r="I1397" s="58"/>
      <c r="J1397" s="58"/>
      <c r="K1397" s="58"/>
      <c r="L1397" s="58"/>
      <c r="M1397" s="57"/>
      <c r="Q1397" s="1" t="s">
        <v>1527</v>
      </c>
    </row>
    <row r="1398" spans="1:17" ht="27.95" hidden="1" customHeight="1">
      <c r="A1398" s="57"/>
      <c r="B1398" s="57"/>
      <c r="C1398" s="57"/>
      <c r="D1398" s="57"/>
      <c r="E1398" s="58"/>
      <c r="F1398" s="58"/>
      <c r="G1398" s="58"/>
      <c r="H1398" s="58"/>
      <c r="I1398" s="58"/>
      <c r="J1398" s="58"/>
      <c r="K1398" s="58"/>
      <c r="L1398" s="58"/>
      <c r="M1398" s="57"/>
      <c r="Q1398" s="1" t="s">
        <v>1527</v>
      </c>
    </row>
    <row r="1399" spans="1:17" ht="27.95" hidden="1" customHeight="1">
      <c r="A1399" s="57"/>
      <c r="B1399" s="57"/>
      <c r="C1399" s="57"/>
      <c r="D1399" s="57"/>
      <c r="E1399" s="58"/>
      <c r="F1399" s="58"/>
      <c r="G1399" s="58"/>
      <c r="H1399" s="58"/>
      <c r="I1399" s="58"/>
      <c r="J1399" s="58"/>
      <c r="K1399" s="58"/>
      <c r="L1399" s="58"/>
      <c r="M1399" s="57"/>
      <c r="Q1399" s="1" t="s">
        <v>1527</v>
      </c>
    </row>
    <row r="1400" spans="1:17" ht="27.95" hidden="1" customHeight="1">
      <c r="A1400" s="57"/>
      <c r="B1400" s="57"/>
      <c r="C1400" s="57"/>
      <c r="D1400" s="57"/>
      <c r="E1400" s="58"/>
      <c r="F1400" s="58"/>
      <c r="G1400" s="58"/>
      <c r="H1400" s="58"/>
      <c r="I1400" s="58"/>
      <c r="J1400" s="58"/>
      <c r="K1400" s="58"/>
      <c r="L1400" s="58"/>
      <c r="M1400" s="57"/>
      <c r="Q1400" s="1" t="s">
        <v>1527</v>
      </c>
    </row>
    <row r="1401" spans="1:17" ht="27.95" hidden="1" customHeight="1">
      <c r="A1401" s="57"/>
      <c r="B1401" s="57"/>
      <c r="C1401" s="57"/>
      <c r="D1401" s="57"/>
      <c r="E1401" s="58"/>
      <c r="F1401" s="58"/>
      <c r="G1401" s="58"/>
      <c r="H1401" s="58"/>
      <c r="I1401" s="58"/>
      <c r="J1401" s="58"/>
      <c r="K1401" s="58"/>
      <c r="L1401" s="58"/>
      <c r="M1401" s="57"/>
      <c r="Q1401" s="1" t="s">
        <v>1527</v>
      </c>
    </row>
    <row r="1402" spans="1:17" ht="27.95" hidden="1" customHeight="1">
      <c r="A1402" s="57"/>
      <c r="B1402" s="57"/>
      <c r="C1402" s="57"/>
      <c r="D1402" s="57"/>
      <c r="E1402" s="58"/>
      <c r="F1402" s="58"/>
      <c r="G1402" s="58"/>
      <c r="H1402" s="58"/>
      <c r="I1402" s="58"/>
      <c r="J1402" s="58"/>
      <c r="K1402" s="58"/>
      <c r="L1402" s="58"/>
      <c r="M1402" s="57"/>
      <c r="Q1402" s="1" t="s">
        <v>1527</v>
      </c>
    </row>
    <row r="1403" spans="1:17" ht="27.95" hidden="1" customHeight="1">
      <c r="A1403" s="57"/>
      <c r="B1403" s="57"/>
      <c r="C1403" s="57"/>
      <c r="D1403" s="57"/>
      <c r="E1403" s="58"/>
      <c r="F1403" s="58"/>
      <c r="G1403" s="58"/>
      <c r="H1403" s="58"/>
      <c r="I1403" s="58"/>
      <c r="J1403" s="58"/>
      <c r="K1403" s="58"/>
      <c r="L1403" s="58"/>
      <c r="M1403" s="57"/>
      <c r="Q1403" s="1" t="s">
        <v>1527</v>
      </c>
    </row>
    <row r="1404" spans="1:17" ht="27.95" hidden="1" customHeight="1">
      <c r="A1404" s="57"/>
      <c r="B1404" s="57"/>
      <c r="C1404" s="57"/>
      <c r="D1404" s="57"/>
      <c r="E1404" s="58"/>
      <c r="F1404" s="58"/>
      <c r="G1404" s="58"/>
      <c r="H1404" s="58"/>
      <c r="I1404" s="58"/>
      <c r="J1404" s="58"/>
      <c r="K1404" s="58"/>
      <c r="L1404" s="58"/>
      <c r="M1404" s="57"/>
      <c r="Q1404" s="1" t="s">
        <v>1527</v>
      </c>
    </row>
    <row r="1405" spans="1:17" ht="27.95" hidden="1" customHeight="1">
      <c r="A1405" s="57"/>
      <c r="B1405" s="57"/>
      <c r="C1405" s="57"/>
      <c r="D1405" s="57"/>
      <c r="E1405" s="58"/>
      <c r="F1405" s="58"/>
      <c r="G1405" s="58"/>
      <c r="H1405" s="58"/>
      <c r="I1405" s="58"/>
      <c r="J1405" s="58"/>
      <c r="K1405" s="58"/>
      <c r="L1405" s="58"/>
      <c r="M1405" s="57"/>
      <c r="Q1405" s="1" t="s">
        <v>1527</v>
      </c>
    </row>
    <row r="1406" spans="1:17" ht="27.95" hidden="1" customHeight="1">
      <c r="A1406" s="57"/>
      <c r="B1406" s="57"/>
      <c r="C1406" s="57"/>
      <c r="D1406" s="57"/>
      <c r="E1406" s="58"/>
      <c r="F1406" s="58"/>
      <c r="G1406" s="58"/>
      <c r="H1406" s="58"/>
      <c r="I1406" s="58"/>
      <c r="J1406" s="58"/>
      <c r="K1406" s="58"/>
      <c r="L1406" s="58"/>
      <c r="M1406" s="57"/>
      <c r="Q1406" s="1" t="s">
        <v>1527</v>
      </c>
    </row>
    <row r="1407" spans="1:17" ht="27.95" hidden="1" customHeight="1">
      <c r="A1407" s="57"/>
      <c r="B1407" s="57"/>
      <c r="C1407" s="57"/>
      <c r="D1407" s="57"/>
      <c r="E1407" s="58"/>
      <c r="F1407" s="58"/>
      <c r="G1407" s="58"/>
      <c r="H1407" s="58"/>
      <c r="I1407" s="58"/>
      <c r="J1407" s="58"/>
      <c r="K1407" s="58"/>
      <c r="L1407" s="58"/>
      <c r="M1407" s="57"/>
      <c r="Q1407" s="1" t="s">
        <v>1527</v>
      </c>
    </row>
    <row r="1408" spans="1:17" ht="27.95" hidden="1" customHeight="1">
      <c r="A1408" s="57"/>
      <c r="B1408" s="57"/>
      <c r="C1408" s="57"/>
      <c r="D1408" s="57"/>
      <c r="E1408" s="58"/>
      <c r="F1408" s="58"/>
      <c r="G1408" s="58"/>
      <c r="H1408" s="58"/>
      <c r="I1408" s="58"/>
      <c r="J1408" s="58"/>
      <c r="K1408" s="58"/>
      <c r="L1408" s="58"/>
      <c r="M1408" s="57"/>
      <c r="Q1408" s="1" t="s">
        <v>1527</v>
      </c>
    </row>
    <row r="1409" spans="1:48" ht="27.95" hidden="1" customHeight="1">
      <c r="A1409" s="57"/>
      <c r="B1409" s="57"/>
      <c r="C1409" s="57"/>
      <c r="D1409" s="57"/>
      <c r="E1409" s="58"/>
      <c r="F1409" s="58"/>
      <c r="G1409" s="58"/>
      <c r="H1409" s="58"/>
      <c r="I1409" s="58"/>
      <c r="J1409" s="58"/>
      <c r="K1409" s="58"/>
      <c r="L1409" s="58"/>
      <c r="M1409" s="57"/>
      <c r="Q1409" s="1" t="s">
        <v>1527</v>
      </c>
    </row>
    <row r="1410" spans="1:48" ht="27.95" hidden="1" customHeight="1">
      <c r="A1410" s="57"/>
      <c r="B1410" s="57"/>
      <c r="C1410" s="57"/>
      <c r="D1410" s="57"/>
      <c r="E1410" s="58"/>
      <c r="F1410" s="58"/>
      <c r="G1410" s="58"/>
      <c r="H1410" s="58"/>
      <c r="I1410" s="58"/>
      <c r="J1410" s="58"/>
      <c r="K1410" s="58"/>
      <c r="L1410" s="58"/>
      <c r="M1410" s="57"/>
      <c r="Q1410" s="1" t="s">
        <v>1527</v>
      </c>
    </row>
    <row r="1411" spans="1:48" ht="27.95" hidden="1" customHeight="1">
      <c r="A1411" s="57"/>
      <c r="B1411" s="57"/>
      <c r="C1411" s="57"/>
      <c r="D1411" s="57"/>
      <c r="E1411" s="58"/>
      <c r="F1411" s="58"/>
      <c r="G1411" s="58"/>
      <c r="H1411" s="58"/>
      <c r="I1411" s="58"/>
      <c r="J1411" s="58"/>
      <c r="K1411" s="58"/>
      <c r="L1411" s="58"/>
      <c r="M1411" s="57"/>
      <c r="Q1411" s="1" t="s">
        <v>1527</v>
      </c>
    </row>
    <row r="1412" spans="1:48" ht="27.95" hidden="1" customHeight="1">
      <c r="A1412" s="57"/>
      <c r="B1412" s="57"/>
      <c r="C1412" s="57"/>
      <c r="D1412" s="57"/>
      <c r="E1412" s="58"/>
      <c r="F1412" s="58"/>
      <c r="G1412" s="58"/>
      <c r="H1412" s="58"/>
      <c r="I1412" s="58"/>
      <c r="J1412" s="58"/>
      <c r="K1412" s="58"/>
      <c r="L1412" s="58"/>
      <c r="M1412" s="57"/>
      <c r="Q1412" s="1" t="s">
        <v>1527</v>
      </c>
    </row>
    <row r="1413" spans="1:48" ht="27.95" hidden="1" customHeight="1">
      <c r="A1413" s="52" t="s">
        <v>449</v>
      </c>
      <c r="B1413" s="53"/>
      <c r="C1413" s="53"/>
      <c r="D1413" s="53"/>
      <c r="E1413" s="54"/>
      <c r="F1413" s="54"/>
      <c r="G1413" s="54"/>
      <c r="H1413" s="54"/>
      <c r="I1413" s="54"/>
      <c r="J1413" s="54"/>
      <c r="K1413" s="54"/>
      <c r="L1413" s="54"/>
      <c r="M1413" s="53"/>
      <c r="N1413" t="s">
        <v>524</v>
      </c>
    </row>
    <row r="1414" spans="1:48" ht="27.95" customHeight="1">
      <c r="A1414" s="78" t="s">
        <v>1529</v>
      </c>
      <c r="B1414" s="78" t="s">
        <v>117</v>
      </c>
      <c r="C1414" s="79"/>
      <c r="D1414" s="79"/>
      <c r="E1414" s="80"/>
      <c r="F1414" s="80"/>
      <c r="G1414" s="80"/>
      <c r="H1414" s="80"/>
      <c r="I1414" s="80"/>
      <c r="J1414" s="80"/>
      <c r="K1414" s="80"/>
      <c r="L1414" s="69"/>
      <c r="M1414" s="68"/>
      <c r="N1414" s="70"/>
      <c r="O1414" s="70"/>
      <c r="P1414" s="70"/>
      <c r="Q1414" s="71" t="s">
        <v>1530</v>
      </c>
      <c r="R1414" s="70"/>
      <c r="S1414" s="70"/>
      <c r="T1414" s="70"/>
      <c r="U1414" s="70"/>
      <c r="V1414" s="70"/>
      <c r="W1414" s="70"/>
      <c r="X1414" s="70"/>
      <c r="Y1414" s="70"/>
      <c r="Z1414" s="70"/>
      <c r="AA1414" s="70"/>
      <c r="AB1414" s="70"/>
      <c r="AC1414" s="70"/>
      <c r="AD1414" s="70"/>
      <c r="AE1414" s="70"/>
      <c r="AF1414" s="70"/>
      <c r="AG1414" s="70"/>
      <c r="AH1414" s="70"/>
      <c r="AI1414" s="70"/>
      <c r="AJ1414" s="70"/>
      <c r="AK1414" s="70"/>
      <c r="AL1414" s="70"/>
      <c r="AM1414" s="70"/>
      <c r="AN1414" s="70"/>
      <c r="AO1414" s="70"/>
      <c r="AP1414" s="70"/>
      <c r="AQ1414" s="70"/>
      <c r="AR1414" s="70"/>
      <c r="AS1414" s="70"/>
      <c r="AT1414" s="70"/>
      <c r="AU1414" s="70"/>
      <c r="AV1414" s="70"/>
    </row>
    <row r="1415" spans="1:48" ht="27.95" customHeight="1">
      <c r="A1415" s="81" t="s">
        <v>31</v>
      </c>
      <c r="B1415" s="81" t="s">
        <v>1531</v>
      </c>
      <c r="C1415" s="81" t="s">
        <v>699</v>
      </c>
      <c r="D1415" s="76">
        <v>-49</v>
      </c>
      <c r="E1415" s="77"/>
      <c r="F1415" s="77"/>
      <c r="G1415" s="77"/>
      <c r="H1415" s="77"/>
      <c r="I1415" s="77"/>
      <c r="J1415" s="77"/>
      <c r="K1415" s="77"/>
      <c r="L1415" s="58"/>
      <c r="M1415" s="56"/>
      <c r="N1415" s="1" t="s">
        <v>1532</v>
      </c>
      <c r="O1415" s="1" t="s">
        <v>117</v>
      </c>
      <c r="P1415" s="1" t="s">
        <v>117</v>
      </c>
      <c r="Q1415" s="1" t="s">
        <v>1530</v>
      </c>
      <c r="R1415" s="1" t="s">
        <v>373</v>
      </c>
      <c r="S1415" s="1" t="s">
        <v>373</v>
      </c>
      <c r="T1415" s="1" t="s">
        <v>485</v>
      </c>
      <c r="AR1415" s="1" t="s">
        <v>117</v>
      </c>
      <c r="AS1415" s="1" t="s">
        <v>117</v>
      </c>
      <c r="AU1415" s="1" t="s">
        <v>1533</v>
      </c>
      <c r="AV1415">
        <v>879</v>
      </c>
    </row>
    <row r="1416" spans="1:48" ht="27.95" customHeight="1">
      <c r="A1416" s="76"/>
      <c r="B1416" s="76"/>
      <c r="C1416" s="76"/>
      <c r="D1416" s="76"/>
      <c r="E1416" s="77"/>
      <c r="F1416" s="77"/>
      <c r="G1416" s="77"/>
      <c r="H1416" s="77"/>
      <c r="I1416" s="77"/>
      <c r="J1416" s="77"/>
      <c r="K1416" s="77"/>
      <c r="L1416" s="58"/>
      <c r="M1416" s="57"/>
      <c r="Q1416" s="1" t="s">
        <v>1530</v>
      </c>
    </row>
    <row r="1417" spans="1:48" ht="27.95" customHeight="1">
      <c r="A1417" s="76"/>
      <c r="B1417" s="76"/>
      <c r="C1417" s="76"/>
      <c r="D1417" s="76"/>
      <c r="E1417" s="77"/>
      <c r="F1417" s="77"/>
      <c r="G1417" s="77"/>
      <c r="H1417" s="77"/>
      <c r="I1417" s="77"/>
      <c r="J1417" s="77"/>
      <c r="K1417" s="77"/>
      <c r="L1417" s="58"/>
      <c r="M1417" s="57"/>
      <c r="Q1417" s="1" t="s">
        <v>1530</v>
      </c>
    </row>
    <row r="1418" spans="1:48" ht="27.95" customHeight="1">
      <c r="A1418" s="76"/>
      <c r="B1418" s="76"/>
      <c r="C1418" s="76"/>
      <c r="D1418" s="76"/>
      <c r="E1418" s="77"/>
      <c r="F1418" s="77"/>
      <c r="G1418" s="77"/>
      <c r="H1418" s="77"/>
      <c r="I1418" s="77"/>
      <c r="J1418" s="77"/>
      <c r="K1418" s="77"/>
      <c r="L1418" s="58"/>
      <c r="M1418" s="57"/>
      <c r="Q1418" s="1" t="s">
        <v>1530</v>
      </c>
    </row>
    <row r="1419" spans="1:48" ht="27.95" customHeight="1">
      <c r="A1419" s="76"/>
      <c r="B1419" s="76"/>
      <c r="C1419" s="76"/>
      <c r="D1419" s="76"/>
      <c r="E1419" s="77"/>
      <c r="F1419" s="77"/>
      <c r="G1419" s="77"/>
      <c r="H1419" s="77"/>
      <c r="I1419" s="77"/>
      <c r="J1419" s="77"/>
      <c r="K1419" s="77"/>
      <c r="L1419" s="58"/>
      <c r="M1419" s="57"/>
      <c r="Q1419" s="1" t="s">
        <v>1530</v>
      </c>
    </row>
    <row r="1420" spans="1:48" ht="27.95" customHeight="1">
      <c r="A1420" s="76"/>
      <c r="B1420" s="76"/>
      <c r="C1420" s="76"/>
      <c r="D1420" s="76"/>
      <c r="E1420" s="77"/>
      <c r="F1420" s="77"/>
      <c r="G1420" s="77"/>
      <c r="H1420" s="77"/>
      <c r="I1420" s="77"/>
      <c r="J1420" s="77"/>
      <c r="K1420" s="77"/>
      <c r="L1420" s="58"/>
      <c r="M1420" s="57"/>
      <c r="Q1420" s="1" t="s">
        <v>1530</v>
      </c>
    </row>
    <row r="1421" spans="1:48" ht="27.95" customHeight="1">
      <c r="A1421" s="76"/>
      <c r="B1421" s="76"/>
      <c r="C1421" s="76"/>
      <c r="D1421" s="76"/>
      <c r="E1421" s="77"/>
      <c r="F1421" s="77"/>
      <c r="G1421" s="77"/>
      <c r="H1421" s="77"/>
      <c r="I1421" s="77"/>
      <c r="J1421" s="77"/>
      <c r="K1421" s="77"/>
      <c r="L1421" s="58"/>
      <c r="M1421" s="57"/>
      <c r="Q1421" s="1" t="s">
        <v>1530</v>
      </c>
    </row>
    <row r="1422" spans="1:48" ht="27.95" customHeight="1">
      <c r="A1422" s="76"/>
      <c r="B1422" s="76"/>
      <c r="C1422" s="76"/>
      <c r="D1422" s="76"/>
      <c r="E1422" s="77"/>
      <c r="F1422" s="77"/>
      <c r="G1422" s="77"/>
      <c r="H1422" s="77"/>
      <c r="I1422" s="77"/>
      <c r="J1422" s="77"/>
      <c r="K1422" s="77"/>
      <c r="L1422" s="58"/>
      <c r="M1422" s="57"/>
      <c r="Q1422" s="1" t="s">
        <v>1530</v>
      </c>
    </row>
    <row r="1423" spans="1:48" ht="27.95" customHeight="1">
      <c r="A1423" s="76"/>
      <c r="B1423" s="76"/>
      <c r="C1423" s="76"/>
      <c r="D1423" s="76"/>
      <c r="E1423" s="77"/>
      <c r="F1423" s="77"/>
      <c r="G1423" s="77"/>
      <c r="H1423" s="77"/>
      <c r="I1423" s="77"/>
      <c r="J1423" s="77"/>
      <c r="K1423" s="77"/>
      <c r="L1423" s="58"/>
      <c r="M1423" s="57"/>
      <c r="Q1423" s="1" t="s">
        <v>1530</v>
      </c>
    </row>
    <row r="1424" spans="1:48" ht="27.95" customHeight="1">
      <c r="A1424" s="76"/>
      <c r="B1424" s="76"/>
      <c r="C1424" s="76"/>
      <c r="D1424" s="76"/>
      <c r="E1424" s="77"/>
      <c r="F1424" s="77"/>
      <c r="G1424" s="77"/>
      <c r="H1424" s="77"/>
      <c r="I1424" s="77"/>
      <c r="J1424" s="77"/>
      <c r="K1424" s="77"/>
      <c r="L1424" s="58"/>
      <c r="M1424" s="57"/>
      <c r="Q1424" s="1" t="s">
        <v>1530</v>
      </c>
    </row>
    <row r="1425" spans="1:48" ht="27.95" customHeight="1">
      <c r="A1425" s="76"/>
      <c r="B1425" s="76"/>
      <c r="C1425" s="76"/>
      <c r="D1425" s="76"/>
      <c r="E1425" s="77"/>
      <c r="F1425" s="77"/>
      <c r="G1425" s="77"/>
      <c r="H1425" s="77"/>
      <c r="I1425" s="77"/>
      <c r="J1425" s="77"/>
      <c r="K1425" s="77"/>
      <c r="L1425" s="58"/>
      <c r="M1425" s="57"/>
      <c r="Q1425" s="1" t="s">
        <v>1530</v>
      </c>
    </row>
    <row r="1426" spans="1:48" ht="27.95" customHeight="1">
      <c r="A1426" s="76"/>
      <c r="B1426" s="76"/>
      <c r="C1426" s="76"/>
      <c r="D1426" s="76"/>
      <c r="E1426" s="77"/>
      <c r="F1426" s="77"/>
      <c r="G1426" s="77"/>
      <c r="H1426" s="77"/>
      <c r="I1426" s="77"/>
      <c r="J1426" s="77"/>
      <c r="K1426" s="77"/>
      <c r="L1426" s="58"/>
      <c r="M1426" s="57"/>
      <c r="Q1426" s="1" t="s">
        <v>1530</v>
      </c>
    </row>
    <row r="1427" spans="1:48" ht="27.95" customHeight="1">
      <c r="A1427" s="57"/>
      <c r="B1427" s="57"/>
      <c r="C1427" s="57"/>
      <c r="D1427" s="57"/>
      <c r="E1427" s="58"/>
      <c r="F1427" s="58"/>
      <c r="G1427" s="58"/>
      <c r="H1427" s="58"/>
      <c r="I1427" s="58"/>
      <c r="J1427" s="58"/>
      <c r="K1427" s="58"/>
      <c r="L1427" s="58"/>
      <c r="M1427" s="57"/>
      <c r="Q1427" s="1" t="s">
        <v>1530</v>
      </c>
    </row>
    <row r="1428" spans="1:48" ht="27.95" customHeight="1">
      <c r="A1428" s="57"/>
      <c r="B1428" s="57"/>
      <c r="C1428" s="57"/>
      <c r="D1428" s="57"/>
      <c r="E1428" s="58"/>
      <c r="F1428" s="58"/>
      <c r="G1428" s="58"/>
      <c r="H1428" s="58"/>
      <c r="I1428" s="58"/>
      <c r="J1428" s="58"/>
      <c r="K1428" s="58"/>
      <c r="L1428" s="58"/>
      <c r="M1428" s="57"/>
      <c r="Q1428" s="1" t="s">
        <v>1530</v>
      </c>
    </row>
    <row r="1429" spans="1:48" ht="27.95" customHeight="1">
      <c r="A1429" s="57"/>
      <c r="B1429" s="57"/>
      <c r="C1429" s="57"/>
      <c r="D1429" s="57"/>
      <c r="E1429" s="58"/>
      <c r="F1429" s="58"/>
      <c r="G1429" s="58"/>
      <c r="H1429" s="58"/>
      <c r="I1429" s="58"/>
      <c r="J1429" s="58"/>
      <c r="K1429" s="58"/>
      <c r="L1429" s="58"/>
      <c r="M1429" s="57"/>
      <c r="Q1429" s="1" t="s">
        <v>1530</v>
      </c>
    </row>
    <row r="1430" spans="1:48" ht="27.95" customHeight="1">
      <c r="A1430" s="57"/>
      <c r="B1430" s="57"/>
      <c r="C1430" s="57"/>
      <c r="D1430" s="57"/>
      <c r="E1430" s="58"/>
      <c r="F1430" s="58"/>
      <c r="G1430" s="58"/>
      <c r="H1430" s="58"/>
      <c r="I1430" s="58"/>
      <c r="J1430" s="58"/>
      <c r="K1430" s="58"/>
      <c r="L1430" s="58"/>
      <c r="M1430" s="57"/>
      <c r="Q1430" s="1" t="s">
        <v>1530</v>
      </c>
    </row>
    <row r="1431" spans="1:48" ht="27.95" customHeight="1">
      <c r="A1431" s="57"/>
      <c r="B1431" s="57"/>
      <c r="C1431" s="57"/>
      <c r="D1431" s="57"/>
      <c r="E1431" s="58"/>
      <c r="F1431" s="58"/>
      <c r="G1431" s="58"/>
      <c r="H1431" s="58"/>
      <c r="I1431" s="58"/>
      <c r="J1431" s="58"/>
      <c r="K1431" s="58"/>
      <c r="L1431" s="58"/>
      <c r="M1431" s="57"/>
      <c r="Q1431" s="1" t="s">
        <v>1530</v>
      </c>
    </row>
    <row r="1432" spans="1:48" ht="27.95" customHeight="1">
      <c r="A1432" s="57"/>
      <c r="B1432" s="57"/>
      <c r="C1432" s="57"/>
      <c r="D1432" s="57"/>
      <c r="E1432" s="58"/>
      <c r="F1432" s="58"/>
      <c r="G1432" s="58"/>
      <c r="H1432" s="58"/>
      <c r="I1432" s="58"/>
      <c r="J1432" s="58"/>
      <c r="K1432" s="58"/>
      <c r="L1432" s="58"/>
      <c r="M1432" s="57"/>
      <c r="Q1432" s="1" t="s">
        <v>1530</v>
      </c>
    </row>
    <row r="1433" spans="1:48" ht="27.95" customHeight="1">
      <c r="A1433" s="57"/>
      <c r="B1433" s="57"/>
      <c r="C1433" s="57"/>
      <c r="D1433" s="57"/>
      <c r="E1433" s="58"/>
      <c r="F1433" s="58"/>
      <c r="G1433" s="58"/>
      <c r="H1433" s="58"/>
      <c r="I1433" s="58"/>
      <c r="J1433" s="58"/>
      <c r="K1433" s="58"/>
      <c r="L1433" s="58"/>
      <c r="M1433" s="57"/>
      <c r="Q1433" s="1" t="s">
        <v>1530</v>
      </c>
    </row>
    <row r="1434" spans="1:48" ht="27.95" customHeight="1">
      <c r="A1434" s="57"/>
      <c r="B1434" s="57"/>
      <c r="C1434" s="57"/>
      <c r="D1434" s="57"/>
      <c r="E1434" s="58"/>
      <c r="F1434" s="58"/>
      <c r="G1434" s="58"/>
      <c r="H1434" s="58"/>
      <c r="I1434" s="58"/>
      <c r="J1434" s="58"/>
      <c r="K1434" s="58"/>
      <c r="L1434" s="58"/>
      <c r="M1434" s="57"/>
      <c r="Q1434" s="1" t="s">
        <v>1530</v>
      </c>
    </row>
    <row r="1435" spans="1:48" ht="27.95" customHeight="1">
      <c r="A1435" s="57"/>
      <c r="B1435" s="57"/>
      <c r="C1435" s="57"/>
      <c r="D1435" s="57"/>
      <c r="E1435" s="58"/>
      <c r="F1435" s="58"/>
      <c r="G1435" s="58"/>
      <c r="H1435" s="58"/>
      <c r="I1435" s="58"/>
      <c r="J1435" s="58"/>
      <c r="K1435" s="58"/>
      <c r="L1435" s="58"/>
      <c r="M1435" s="57"/>
      <c r="Q1435" s="1" t="s">
        <v>1530</v>
      </c>
    </row>
    <row r="1436" spans="1:48" ht="27.95" customHeight="1">
      <c r="A1436" s="57"/>
      <c r="B1436" s="57"/>
      <c r="C1436" s="57"/>
      <c r="D1436" s="57"/>
      <c r="E1436" s="58"/>
      <c r="F1436" s="58"/>
      <c r="G1436" s="58"/>
      <c r="H1436" s="58"/>
      <c r="I1436" s="58"/>
      <c r="J1436" s="58"/>
      <c r="K1436" s="58"/>
      <c r="L1436" s="58"/>
      <c r="M1436" s="57"/>
      <c r="Q1436" s="1" t="s">
        <v>1530</v>
      </c>
    </row>
    <row r="1437" spans="1:48" ht="27.95" customHeight="1">
      <c r="A1437" s="57"/>
      <c r="B1437" s="57"/>
      <c r="C1437" s="57"/>
      <c r="D1437" s="57"/>
      <c r="E1437" s="58"/>
      <c r="F1437" s="58"/>
      <c r="G1437" s="58"/>
      <c r="H1437" s="58"/>
      <c r="I1437" s="58"/>
      <c r="J1437" s="58"/>
      <c r="K1437" s="58"/>
      <c r="L1437" s="58"/>
      <c r="M1437" s="57"/>
      <c r="Q1437" s="1" t="s">
        <v>1530</v>
      </c>
    </row>
    <row r="1438" spans="1:48" ht="27.95" customHeight="1">
      <c r="A1438" s="57"/>
      <c r="B1438" s="57"/>
      <c r="C1438" s="57"/>
      <c r="D1438" s="57"/>
      <c r="E1438" s="58"/>
      <c r="F1438" s="58"/>
      <c r="G1438" s="58"/>
      <c r="H1438" s="58"/>
      <c r="I1438" s="58"/>
      <c r="J1438" s="58"/>
      <c r="K1438" s="58"/>
      <c r="L1438" s="58"/>
      <c r="M1438" s="57"/>
      <c r="Q1438" s="1" t="s">
        <v>1530</v>
      </c>
    </row>
    <row r="1439" spans="1:48" ht="27.95" customHeight="1">
      <c r="A1439" s="52" t="s">
        <v>449</v>
      </c>
      <c r="B1439" s="53"/>
      <c r="C1439" s="53"/>
      <c r="D1439" s="53"/>
      <c r="E1439" s="54"/>
      <c r="F1439" s="54"/>
      <c r="G1439" s="54"/>
      <c r="H1439" s="54"/>
      <c r="I1439" s="54"/>
      <c r="J1439" s="54"/>
      <c r="K1439" s="54"/>
      <c r="L1439" s="54"/>
      <c r="M1439" s="53"/>
      <c r="N1439" t="s">
        <v>524</v>
      </c>
    </row>
    <row r="1440" spans="1:48" ht="27.95" customHeight="1">
      <c r="A1440" s="78" t="s">
        <v>1534</v>
      </c>
      <c r="B1440" s="78" t="s">
        <v>117</v>
      </c>
      <c r="C1440" s="79"/>
      <c r="D1440" s="79"/>
      <c r="E1440" s="80"/>
      <c r="F1440" s="80"/>
      <c r="G1440" s="80"/>
      <c r="H1440" s="80"/>
      <c r="I1440" s="69"/>
      <c r="J1440" s="69"/>
      <c r="K1440" s="69"/>
      <c r="L1440" s="69"/>
      <c r="M1440" s="68"/>
      <c r="N1440" s="70"/>
      <c r="O1440" s="70"/>
      <c r="P1440" s="70"/>
      <c r="Q1440" s="71" t="s">
        <v>1535</v>
      </c>
      <c r="R1440" s="70"/>
      <c r="S1440" s="70"/>
      <c r="T1440" s="70"/>
      <c r="U1440" s="70"/>
      <c r="V1440" s="70"/>
      <c r="W1440" s="70"/>
      <c r="X1440" s="70"/>
      <c r="Y1440" s="70"/>
      <c r="Z1440" s="70"/>
      <c r="AA1440" s="70"/>
      <c r="AB1440" s="70"/>
      <c r="AC1440" s="70"/>
      <c r="AD1440" s="70"/>
      <c r="AE1440" s="70"/>
      <c r="AF1440" s="70"/>
      <c r="AG1440" s="70"/>
      <c r="AH1440" s="70"/>
      <c r="AI1440" s="70"/>
      <c r="AJ1440" s="70"/>
      <c r="AK1440" s="70"/>
      <c r="AL1440" s="70"/>
      <c r="AM1440" s="70"/>
      <c r="AN1440" s="70"/>
      <c r="AO1440" s="70"/>
      <c r="AP1440" s="70"/>
      <c r="AQ1440" s="70"/>
      <c r="AR1440" s="70"/>
      <c r="AS1440" s="70"/>
      <c r="AT1440" s="70"/>
      <c r="AU1440" s="70"/>
      <c r="AV1440" s="70"/>
    </row>
    <row r="1441" spans="1:48" ht="27.95" customHeight="1">
      <c r="A1441" s="81" t="s">
        <v>31</v>
      </c>
      <c r="B1441" s="81" t="s">
        <v>1531</v>
      </c>
      <c r="C1441" s="81" t="s">
        <v>699</v>
      </c>
      <c r="D1441" s="76">
        <v>-48</v>
      </c>
      <c r="E1441" s="77"/>
      <c r="F1441" s="77"/>
      <c r="G1441" s="77"/>
      <c r="H1441" s="77"/>
      <c r="I1441" s="58"/>
      <c r="J1441" s="58"/>
      <c r="K1441" s="58"/>
      <c r="L1441" s="58"/>
      <c r="M1441" s="56"/>
      <c r="N1441" s="1" t="s">
        <v>1532</v>
      </c>
      <c r="O1441" s="1" t="s">
        <v>117</v>
      </c>
      <c r="P1441" s="1" t="s">
        <v>117</v>
      </c>
      <c r="Q1441" s="1" t="s">
        <v>1535</v>
      </c>
      <c r="R1441" s="1" t="s">
        <v>373</v>
      </c>
      <c r="S1441" s="1" t="s">
        <v>373</v>
      </c>
      <c r="T1441" s="1" t="s">
        <v>485</v>
      </c>
      <c r="AR1441" s="1" t="s">
        <v>117</v>
      </c>
      <c r="AS1441" s="1" t="s">
        <v>117</v>
      </c>
      <c r="AU1441" s="1" t="s">
        <v>1536</v>
      </c>
      <c r="AV1441">
        <v>885</v>
      </c>
    </row>
    <row r="1442" spans="1:48" ht="27.95" customHeight="1">
      <c r="A1442" s="76"/>
      <c r="B1442" s="76"/>
      <c r="C1442" s="76"/>
      <c r="D1442" s="76"/>
      <c r="E1442" s="77"/>
      <c r="F1442" s="77"/>
      <c r="G1442" s="77"/>
      <c r="H1442" s="77"/>
      <c r="I1442" s="58"/>
      <c r="J1442" s="58"/>
      <c r="K1442" s="58"/>
      <c r="L1442" s="58"/>
      <c r="M1442" s="57"/>
      <c r="Q1442" s="1" t="s">
        <v>1535</v>
      </c>
    </row>
    <row r="1443" spans="1:48" ht="27.95" customHeight="1">
      <c r="A1443" s="76"/>
      <c r="B1443" s="76"/>
      <c r="C1443" s="76"/>
      <c r="D1443" s="76"/>
      <c r="E1443" s="77"/>
      <c r="F1443" s="77"/>
      <c r="G1443" s="77"/>
      <c r="H1443" s="77"/>
      <c r="I1443" s="58"/>
      <c r="J1443" s="58"/>
      <c r="K1443" s="58"/>
      <c r="L1443" s="58"/>
      <c r="M1443" s="57"/>
      <c r="Q1443" s="1" t="s">
        <v>1535</v>
      </c>
    </row>
    <row r="1444" spans="1:48" ht="27.95" customHeight="1">
      <c r="A1444" s="76"/>
      <c r="B1444" s="76"/>
      <c r="C1444" s="76"/>
      <c r="D1444" s="76"/>
      <c r="E1444" s="77"/>
      <c r="F1444" s="77"/>
      <c r="G1444" s="77"/>
      <c r="H1444" s="77"/>
      <c r="I1444" s="58"/>
      <c r="J1444" s="58"/>
      <c r="K1444" s="58"/>
      <c r="L1444" s="58"/>
      <c r="M1444" s="57"/>
      <c r="Q1444" s="1" t="s">
        <v>1535</v>
      </c>
    </row>
    <row r="1445" spans="1:48" ht="27.95" customHeight="1">
      <c r="A1445" s="76"/>
      <c r="B1445" s="76"/>
      <c r="C1445" s="76"/>
      <c r="D1445" s="76"/>
      <c r="E1445" s="77"/>
      <c r="F1445" s="77"/>
      <c r="G1445" s="77"/>
      <c r="H1445" s="77"/>
      <c r="I1445" s="58"/>
      <c r="J1445" s="58"/>
      <c r="K1445" s="58"/>
      <c r="L1445" s="58"/>
      <c r="M1445" s="57"/>
      <c r="Q1445" s="1" t="s">
        <v>1535</v>
      </c>
    </row>
    <row r="1446" spans="1:48" ht="27.95" customHeight="1">
      <c r="A1446" s="76"/>
      <c r="B1446" s="76"/>
      <c r="C1446" s="76"/>
      <c r="D1446" s="76"/>
      <c r="E1446" s="77"/>
      <c r="F1446" s="77"/>
      <c r="G1446" s="77"/>
      <c r="H1446" s="77"/>
      <c r="I1446" s="58"/>
      <c r="J1446" s="58"/>
      <c r="K1446" s="58"/>
      <c r="L1446" s="58"/>
      <c r="M1446" s="57"/>
      <c r="Q1446" s="1" t="s">
        <v>1535</v>
      </c>
    </row>
    <row r="1447" spans="1:48" ht="27.95" customHeight="1">
      <c r="A1447" s="76"/>
      <c r="B1447" s="76"/>
      <c r="C1447" s="76"/>
      <c r="D1447" s="76"/>
      <c r="E1447" s="77"/>
      <c r="F1447" s="77"/>
      <c r="G1447" s="77"/>
      <c r="H1447" s="77"/>
      <c r="I1447" s="58"/>
      <c r="J1447" s="58"/>
      <c r="K1447" s="58"/>
      <c r="L1447" s="58"/>
      <c r="M1447" s="57"/>
      <c r="Q1447" s="1" t="s">
        <v>1535</v>
      </c>
    </row>
    <row r="1448" spans="1:48" ht="27.95" customHeight="1">
      <c r="A1448" s="76"/>
      <c r="B1448" s="76"/>
      <c r="C1448" s="76"/>
      <c r="D1448" s="76"/>
      <c r="E1448" s="77"/>
      <c r="F1448" s="77"/>
      <c r="G1448" s="77"/>
      <c r="H1448" s="77"/>
      <c r="I1448" s="58"/>
      <c r="J1448" s="58"/>
      <c r="K1448" s="58"/>
      <c r="L1448" s="58"/>
      <c r="M1448" s="57"/>
      <c r="Q1448" s="1" t="s">
        <v>1535</v>
      </c>
    </row>
    <row r="1449" spans="1:48" ht="27.95" customHeight="1">
      <c r="A1449" s="76"/>
      <c r="B1449" s="76"/>
      <c r="C1449" s="76"/>
      <c r="D1449" s="76"/>
      <c r="E1449" s="77"/>
      <c r="F1449" s="77"/>
      <c r="G1449" s="77"/>
      <c r="H1449" s="77"/>
      <c r="I1449" s="58"/>
      <c r="J1449" s="58"/>
      <c r="K1449" s="58"/>
      <c r="L1449" s="58"/>
      <c r="M1449" s="57"/>
      <c r="Q1449" s="1" t="s">
        <v>1535</v>
      </c>
    </row>
    <row r="1450" spans="1:48" ht="27.95" customHeight="1">
      <c r="A1450" s="76"/>
      <c r="B1450" s="76"/>
      <c r="C1450" s="76"/>
      <c r="D1450" s="76"/>
      <c r="E1450" s="77"/>
      <c r="F1450" s="77"/>
      <c r="G1450" s="77"/>
      <c r="H1450" s="77"/>
      <c r="I1450" s="58"/>
      <c r="J1450" s="58"/>
      <c r="K1450" s="58"/>
      <c r="L1450" s="58"/>
      <c r="M1450" s="57"/>
      <c r="Q1450" s="1" t="s">
        <v>1535</v>
      </c>
    </row>
    <row r="1451" spans="1:48" ht="27.95" customHeight="1">
      <c r="A1451" s="57"/>
      <c r="B1451" s="57"/>
      <c r="C1451" s="57"/>
      <c r="D1451" s="57"/>
      <c r="E1451" s="58"/>
      <c r="F1451" s="58"/>
      <c r="G1451" s="58"/>
      <c r="H1451" s="58"/>
      <c r="I1451" s="58"/>
      <c r="J1451" s="58"/>
      <c r="K1451" s="58"/>
      <c r="L1451" s="58"/>
      <c r="M1451" s="57"/>
      <c r="Q1451" s="1" t="s">
        <v>1535</v>
      </c>
    </row>
    <row r="1452" spans="1:48" ht="27.95" customHeight="1">
      <c r="A1452" s="57"/>
      <c r="B1452" s="57"/>
      <c r="C1452" s="57"/>
      <c r="D1452" s="57"/>
      <c r="E1452" s="58"/>
      <c r="F1452" s="58"/>
      <c r="G1452" s="58"/>
      <c r="H1452" s="58"/>
      <c r="I1452" s="58"/>
      <c r="J1452" s="58"/>
      <c r="K1452" s="58"/>
      <c r="L1452" s="58"/>
      <c r="M1452" s="57"/>
      <c r="Q1452" s="1" t="s">
        <v>1535</v>
      </c>
    </row>
    <row r="1453" spans="1:48" ht="27.95" customHeight="1">
      <c r="A1453" s="57"/>
      <c r="B1453" s="57"/>
      <c r="C1453" s="57"/>
      <c r="D1453" s="57"/>
      <c r="E1453" s="58"/>
      <c r="F1453" s="58"/>
      <c r="G1453" s="58"/>
      <c r="H1453" s="58"/>
      <c r="I1453" s="58"/>
      <c r="J1453" s="58"/>
      <c r="K1453" s="58"/>
      <c r="L1453" s="58"/>
      <c r="M1453" s="57"/>
      <c r="Q1453" s="1" t="s">
        <v>1535</v>
      </c>
    </row>
    <row r="1454" spans="1:48" ht="27.95" customHeight="1">
      <c r="A1454" s="57"/>
      <c r="B1454" s="57"/>
      <c r="C1454" s="57"/>
      <c r="D1454" s="57"/>
      <c r="E1454" s="58"/>
      <c r="F1454" s="58"/>
      <c r="G1454" s="58"/>
      <c r="H1454" s="58"/>
      <c r="I1454" s="58"/>
      <c r="J1454" s="58"/>
      <c r="K1454" s="58"/>
      <c r="L1454" s="58"/>
      <c r="M1454" s="57"/>
      <c r="Q1454" s="1" t="s">
        <v>1535</v>
      </c>
    </row>
    <row r="1455" spans="1:48" ht="27.95" customHeight="1">
      <c r="A1455" s="57"/>
      <c r="B1455" s="57"/>
      <c r="C1455" s="57"/>
      <c r="D1455" s="57"/>
      <c r="E1455" s="58"/>
      <c r="F1455" s="58"/>
      <c r="G1455" s="58"/>
      <c r="H1455" s="58"/>
      <c r="I1455" s="58"/>
      <c r="J1455" s="58"/>
      <c r="K1455" s="58"/>
      <c r="L1455" s="58"/>
      <c r="M1455" s="57"/>
      <c r="Q1455" s="1" t="s">
        <v>1535</v>
      </c>
    </row>
    <row r="1456" spans="1:48" ht="27.95" customHeight="1">
      <c r="A1456" s="57"/>
      <c r="B1456" s="57"/>
      <c r="C1456" s="57"/>
      <c r="D1456" s="57"/>
      <c r="E1456" s="58"/>
      <c r="F1456" s="58"/>
      <c r="G1456" s="58"/>
      <c r="H1456" s="58"/>
      <c r="I1456" s="58"/>
      <c r="J1456" s="58"/>
      <c r="K1456" s="58"/>
      <c r="L1456" s="58"/>
      <c r="M1456" s="57"/>
      <c r="Q1456" s="1" t="s">
        <v>1535</v>
      </c>
    </row>
    <row r="1457" spans="1:48" ht="27.95" customHeight="1">
      <c r="A1457" s="57"/>
      <c r="B1457" s="57"/>
      <c r="C1457" s="57"/>
      <c r="D1457" s="57"/>
      <c r="E1457" s="58"/>
      <c r="F1457" s="58"/>
      <c r="G1457" s="58"/>
      <c r="H1457" s="58"/>
      <c r="I1457" s="58"/>
      <c r="J1457" s="58"/>
      <c r="K1457" s="58"/>
      <c r="L1457" s="58"/>
      <c r="M1457" s="57"/>
      <c r="Q1457" s="1" t="s">
        <v>1535</v>
      </c>
    </row>
    <row r="1458" spans="1:48" ht="27.95" customHeight="1">
      <c r="A1458" s="57"/>
      <c r="B1458" s="57"/>
      <c r="C1458" s="57"/>
      <c r="D1458" s="57"/>
      <c r="E1458" s="58"/>
      <c r="F1458" s="58"/>
      <c r="G1458" s="58"/>
      <c r="H1458" s="58"/>
      <c r="I1458" s="58"/>
      <c r="J1458" s="58"/>
      <c r="K1458" s="58"/>
      <c r="L1458" s="58"/>
      <c r="M1458" s="57"/>
      <c r="Q1458" s="1" t="s">
        <v>1535</v>
      </c>
    </row>
    <row r="1459" spans="1:48" ht="27.95" customHeight="1">
      <c r="A1459" s="57"/>
      <c r="B1459" s="57"/>
      <c r="C1459" s="57"/>
      <c r="D1459" s="57"/>
      <c r="E1459" s="58"/>
      <c r="F1459" s="58"/>
      <c r="G1459" s="58"/>
      <c r="H1459" s="58"/>
      <c r="I1459" s="58"/>
      <c r="J1459" s="58"/>
      <c r="K1459" s="58"/>
      <c r="L1459" s="58"/>
      <c r="M1459" s="57"/>
      <c r="Q1459" s="1" t="s">
        <v>1535</v>
      </c>
    </row>
    <row r="1460" spans="1:48" ht="27.95" customHeight="1">
      <c r="A1460" s="57"/>
      <c r="B1460" s="57"/>
      <c r="C1460" s="57"/>
      <c r="D1460" s="57"/>
      <c r="E1460" s="58"/>
      <c r="F1460" s="58"/>
      <c r="G1460" s="58"/>
      <c r="H1460" s="58"/>
      <c r="I1460" s="58"/>
      <c r="J1460" s="58"/>
      <c r="K1460" s="58"/>
      <c r="L1460" s="58"/>
      <c r="M1460" s="57"/>
      <c r="Q1460" s="1" t="s">
        <v>1535</v>
      </c>
    </row>
    <row r="1461" spans="1:48" ht="27.95" customHeight="1">
      <c r="A1461" s="57"/>
      <c r="B1461" s="57"/>
      <c r="C1461" s="57"/>
      <c r="D1461" s="57"/>
      <c r="E1461" s="58"/>
      <c r="F1461" s="58"/>
      <c r="G1461" s="58"/>
      <c r="H1461" s="58"/>
      <c r="I1461" s="58"/>
      <c r="J1461" s="58"/>
      <c r="K1461" s="58"/>
      <c r="L1461" s="58"/>
      <c r="M1461" s="57"/>
      <c r="Q1461" s="1" t="s">
        <v>1535</v>
      </c>
    </row>
    <row r="1462" spans="1:48" ht="27.95" customHeight="1">
      <c r="A1462" s="57"/>
      <c r="B1462" s="57"/>
      <c r="C1462" s="57"/>
      <c r="D1462" s="57"/>
      <c r="E1462" s="58"/>
      <c r="F1462" s="58"/>
      <c r="G1462" s="58"/>
      <c r="H1462" s="58"/>
      <c r="I1462" s="58"/>
      <c r="J1462" s="58"/>
      <c r="K1462" s="58"/>
      <c r="L1462" s="58"/>
      <c r="M1462" s="57"/>
      <c r="Q1462" s="1" t="s">
        <v>1535</v>
      </c>
    </row>
    <row r="1463" spans="1:48" ht="27.95" customHeight="1">
      <c r="A1463" s="57"/>
      <c r="B1463" s="57"/>
      <c r="C1463" s="57"/>
      <c r="D1463" s="57"/>
      <c r="E1463" s="58"/>
      <c r="F1463" s="58"/>
      <c r="G1463" s="58"/>
      <c r="H1463" s="58"/>
      <c r="I1463" s="58"/>
      <c r="J1463" s="58"/>
      <c r="K1463" s="58"/>
      <c r="L1463" s="58"/>
      <c r="M1463" s="57"/>
      <c r="Q1463" s="1" t="s">
        <v>1535</v>
      </c>
    </row>
    <row r="1464" spans="1:48" ht="27.95" customHeight="1">
      <c r="A1464" s="57"/>
      <c r="B1464" s="57"/>
      <c r="C1464" s="57"/>
      <c r="D1464" s="57"/>
      <c r="E1464" s="58"/>
      <c r="F1464" s="58"/>
      <c r="G1464" s="58"/>
      <c r="H1464" s="58"/>
      <c r="I1464" s="58"/>
      <c r="J1464" s="58"/>
      <c r="K1464" s="58"/>
      <c r="L1464" s="58"/>
      <c r="M1464" s="57"/>
      <c r="Q1464" s="1" t="s">
        <v>1535</v>
      </c>
    </row>
    <row r="1465" spans="1:48" ht="27.95" customHeight="1">
      <c r="A1465" s="52" t="s">
        <v>449</v>
      </c>
      <c r="B1465" s="53"/>
      <c r="C1465" s="53"/>
      <c r="D1465" s="53"/>
      <c r="E1465" s="54"/>
      <c r="F1465" s="54"/>
      <c r="G1465" s="54"/>
      <c r="H1465" s="54"/>
      <c r="I1465" s="54"/>
      <c r="J1465" s="54"/>
      <c r="K1465" s="54"/>
      <c r="L1465" s="54"/>
      <c r="M1465" s="53"/>
      <c r="N1465" t="s">
        <v>524</v>
      </c>
    </row>
    <row r="1466" spans="1:48" ht="27.95" hidden="1" customHeight="1">
      <c r="A1466" s="66" t="s">
        <v>1537</v>
      </c>
      <c r="B1466" s="67" t="s">
        <v>117</v>
      </c>
      <c r="C1466" s="68"/>
      <c r="D1466" s="68"/>
      <c r="E1466" s="69"/>
      <c r="F1466" s="69"/>
      <c r="G1466" s="69"/>
      <c r="H1466" s="69"/>
      <c r="I1466" s="69"/>
      <c r="J1466" s="69"/>
      <c r="K1466" s="69"/>
      <c r="L1466" s="69"/>
      <c r="M1466" s="68"/>
      <c r="N1466" s="70"/>
      <c r="O1466" s="70"/>
      <c r="P1466" s="70"/>
      <c r="Q1466" s="71" t="s">
        <v>1538</v>
      </c>
      <c r="R1466" s="70"/>
      <c r="S1466" s="70"/>
      <c r="T1466" s="70"/>
      <c r="U1466" s="70"/>
      <c r="V1466" s="70"/>
      <c r="W1466" s="70"/>
      <c r="X1466" s="70"/>
      <c r="Y1466" s="70"/>
      <c r="Z1466" s="70"/>
      <c r="AA1466" s="70"/>
      <c r="AB1466" s="70"/>
      <c r="AC1466" s="70"/>
      <c r="AD1466" s="70"/>
      <c r="AE1466" s="70"/>
      <c r="AF1466" s="70"/>
      <c r="AG1466" s="70"/>
      <c r="AH1466" s="70"/>
      <c r="AI1466" s="70"/>
      <c r="AJ1466" s="70"/>
      <c r="AK1466" s="70"/>
      <c r="AL1466" s="70"/>
      <c r="AM1466" s="70"/>
      <c r="AN1466" s="70"/>
      <c r="AO1466" s="70"/>
      <c r="AP1466" s="70"/>
      <c r="AQ1466" s="70"/>
      <c r="AR1466" s="70"/>
      <c r="AS1466" s="70"/>
      <c r="AT1466" s="70"/>
      <c r="AU1466" s="70"/>
      <c r="AV1466" s="70"/>
    </row>
    <row r="1467" spans="1:48" ht="27.95" hidden="1" customHeight="1">
      <c r="A1467" s="55" t="s">
        <v>31</v>
      </c>
      <c r="B1467" s="56" t="s">
        <v>1531</v>
      </c>
      <c r="C1467" s="56" t="s">
        <v>699</v>
      </c>
      <c r="D1467" s="57"/>
      <c r="E1467" s="58"/>
      <c r="F1467" s="51"/>
      <c r="G1467" s="58"/>
      <c r="H1467" s="58"/>
      <c r="I1467" s="58"/>
      <c r="J1467" s="58"/>
      <c r="K1467" s="58"/>
      <c r="L1467" s="58"/>
      <c r="M1467" s="56"/>
      <c r="N1467" s="1" t="s">
        <v>1532</v>
      </c>
      <c r="O1467" s="1" t="s">
        <v>117</v>
      </c>
      <c r="P1467" s="1" t="s">
        <v>117</v>
      </c>
      <c r="Q1467" s="1" t="s">
        <v>1538</v>
      </c>
      <c r="R1467" s="1" t="s">
        <v>373</v>
      </c>
      <c r="S1467" s="1" t="s">
        <v>373</v>
      </c>
      <c r="T1467" s="1" t="s">
        <v>485</v>
      </c>
      <c r="AR1467" s="1" t="s">
        <v>117</v>
      </c>
      <c r="AS1467" s="1" t="s">
        <v>117</v>
      </c>
      <c r="AU1467" s="1" t="s">
        <v>1539</v>
      </c>
      <c r="AV1467">
        <v>887</v>
      </c>
    </row>
    <row r="1468" spans="1:48" ht="27.95" hidden="1" customHeight="1">
      <c r="A1468" s="57"/>
      <c r="B1468" s="57"/>
      <c r="C1468" s="57"/>
      <c r="D1468" s="57"/>
      <c r="E1468" s="58"/>
      <c r="F1468" s="58"/>
      <c r="G1468" s="58"/>
      <c r="H1468" s="58"/>
      <c r="I1468" s="58"/>
      <c r="J1468" s="58"/>
      <c r="K1468" s="58"/>
      <c r="L1468" s="58"/>
      <c r="M1468" s="57"/>
      <c r="Q1468" s="1" t="s">
        <v>1538</v>
      </c>
    </row>
    <row r="1469" spans="1:48" ht="27.95" hidden="1" customHeight="1">
      <c r="A1469" s="57"/>
      <c r="B1469" s="57"/>
      <c r="C1469" s="57"/>
      <c r="D1469" s="57"/>
      <c r="E1469" s="58"/>
      <c r="F1469" s="58"/>
      <c r="G1469" s="58"/>
      <c r="H1469" s="58"/>
      <c r="I1469" s="58"/>
      <c r="J1469" s="58"/>
      <c r="K1469" s="58"/>
      <c r="L1469" s="58"/>
      <c r="M1469" s="57"/>
      <c r="Q1469" s="1" t="s">
        <v>1538</v>
      </c>
    </row>
    <row r="1470" spans="1:48" ht="27.95" hidden="1" customHeight="1">
      <c r="A1470" s="57"/>
      <c r="B1470" s="57"/>
      <c r="C1470" s="57"/>
      <c r="D1470" s="57"/>
      <c r="E1470" s="58"/>
      <c r="F1470" s="58"/>
      <c r="G1470" s="58"/>
      <c r="H1470" s="58"/>
      <c r="I1470" s="58"/>
      <c r="J1470" s="58"/>
      <c r="K1470" s="58"/>
      <c r="L1470" s="58"/>
      <c r="M1470" s="57"/>
      <c r="Q1470" s="1" t="s">
        <v>1538</v>
      </c>
    </row>
    <row r="1471" spans="1:48" ht="27.95" hidden="1" customHeight="1">
      <c r="A1471" s="57"/>
      <c r="B1471" s="57"/>
      <c r="C1471" s="57"/>
      <c r="D1471" s="57"/>
      <c r="E1471" s="58"/>
      <c r="F1471" s="58"/>
      <c r="G1471" s="58"/>
      <c r="H1471" s="58"/>
      <c r="I1471" s="58"/>
      <c r="J1471" s="58"/>
      <c r="K1471" s="58"/>
      <c r="L1471" s="58"/>
      <c r="M1471" s="57"/>
      <c r="Q1471" s="1" t="s">
        <v>1538</v>
      </c>
    </row>
    <row r="1472" spans="1:48" ht="27.95" hidden="1" customHeight="1">
      <c r="A1472" s="57"/>
      <c r="B1472" s="57"/>
      <c r="C1472" s="57"/>
      <c r="D1472" s="57"/>
      <c r="E1472" s="58"/>
      <c r="F1472" s="58"/>
      <c r="G1472" s="58"/>
      <c r="H1472" s="58"/>
      <c r="I1472" s="58"/>
      <c r="J1472" s="58"/>
      <c r="K1472" s="58"/>
      <c r="L1472" s="58"/>
      <c r="M1472" s="57"/>
      <c r="Q1472" s="1" t="s">
        <v>1538</v>
      </c>
    </row>
    <row r="1473" spans="1:17" ht="27.95" hidden="1" customHeight="1">
      <c r="A1473" s="57"/>
      <c r="B1473" s="57"/>
      <c r="C1473" s="57"/>
      <c r="D1473" s="57"/>
      <c r="E1473" s="58"/>
      <c r="F1473" s="58"/>
      <c r="G1473" s="58"/>
      <c r="H1473" s="58"/>
      <c r="I1473" s="58"/>
      <c r="J1473" s="58"/>
      <c r="K1473" s="58"/>
      <c r="L1473" s="58"/>
      <c r="M1473" s="57"/>
      <c r="Q1473" s="1" t="s">
        <v>1538</v>
      </c>
    </row>
    <row r="1474" spans="1:17" ht="27.95" hidden="1" customHeight="1">
      <c r="A1474" s="57"/>
      <c r="B1474" s="57"/>
      <c r="C1474" s="57"/>
      <c r="D1474" s="57"/>
      <c r="E1474" s="58"/>
      <c r="F1474" s="58"/>
      <c r="G1474" s="58"/>
      <c r="H1474" s="58"/>
      <c r="I1474" s="58"/>
      <c r="J1474" s="58"/>
      <c r="K1474" s="58"/>
      <c r="L1474" s="58"/>
      <c r="M1474" s="57"/>
      <c r="Q1474" s="1" t="s">
        <v>1538</v>
      </c>
    </row>
    <row r="1475" spans="1:17" ht="27.95" hidden="1" customHeight="1">
      <c r="A1475" s="57"/>
      <c r="B1475" s="57"/>
      <c r="C1475" s="57"/>
      <c r="D1475" s="57"/>
      <c r="E1475" s="58"/>
      <c r="F1475" s="58"/>
      <c r="G1475" s="58"/>
      <c r="H1475" s="58"/>
      <c r="I1475" s="58"/>
      <c r="J1475" s="58"/>
      <c r="K1475" s="58"/>
      <c r="L1475" s="58"/>
      <c r="M1475" s="57"/>
      <c r="Q1475" s="1" t="s">
        <v>1538</v>
      </c>
    </row>
    <row r="1476" spans="1:17" ht="27.95" hidden="1" customHeight="1">
      <c r="A1476" s="57"/>
      <c r="B1476" s="57"/>
      <c r="C1476" s="57"/>
      <c r="D1476" s="57"/>
      <c r="E1476" s="58"/>
      <c r="F1476" s="58"/>
      <c r="G1476" s="58"/>
      <c r="H1476" s="58"/>
      <c r="I1476" s="58"/>
      <c r="J1476" s="58"/>
      <c r="K1476" s="58"/>
      <c r="L1476" s="58"/>
      <c r="M1476" s="57"/>
      <c r="Q1476" s="1" t="s">
        <v>1538</v>
      </c>
    </row>
    <row r="1477" spans="1:17" ht="27.95" hidden="1" customHeight="1">
      <c r="A1477" s="57"/>
      <c r="B1477" s="57"/>
      <c r="C1477" s="57"/>
      <c r="D1477" s="57"/>
      <c r="E1477" s="58"/>
      <c r="F1477" s="58"/>
      <c r="G1477" s="58"/>
      <c r="H1477" s="58"/>
      <c r="I1477" s="58"/>
      <c r="J1477" s="58"/>
      <c r="K1477" s="58"/>
      <c r="L1477" s="58"/>
      <c r="M1477" s="57"/>
      <c r="Q1477" s="1" t="s">
        <v>1538</v>
      </c>
    </row>
    <row r="1478" spans="1:17" ht="27.95" hidden="1" customHeight="1">
      <c r="A1478" s="57"/>
      <c r="B1478" s="57"/>
      <c r="C1478" s="57"/>
      <c r="D1478" s="57"/>
      <c r="E1478" s="58"/>
      <c r="F1478" s="58"/>
      <c r="G1478" s="58"/>
      <c r="H1478" s="58"/>
      <c r="I1478" s="58"/>
      <c r="J1478" s="58"/>
      <c r="K1478" s="58"/>
      <c r="L1478" s="58"/>
      <c r="M1478" s="57"/>
      <c r="Q1478" s="1" t="s">
        <v>1538</v>
      </c>
    </row>
    <row r="1479" spans="1:17" ht="27.95" hidden="1" customHeight="1">
      <c r="A1479" s="57"/>
      <c r="B1479" s="57"/>
      <c r="C1479" s="57"/>
      <c r="D1479" s="57"/>
      <c r="E1479" s="58"/>
      <c r="F1479" s="58"/>
      <c r="G1479" s="58"/>
      <c r="H1479" s="58"/>
      <c r="I1479" s="58"/>
      <c r="J1479" s="58"/>
      <c r="K1479" s="58"/>
      <c r="L1479" s="58"/>
      <c r="M1479" s="57"/>
      <c r="Q1479" s="1" t="s">
        <v>1538</v>
      </c>
    </row>
    <row r="1480" spans="1:17" ht="27.95" hidden="1" customHeight="1">
      <c r="A1480" s="57"/>
      <c r="B1480" s="57"/>
      <c r="C1480" s="57"/>
      <c r="D1480" s="57"/>
      <c r="E1480" s="58"/>
      <c r="F1480" s="58"/>
      <c r="G1480" s="58"/>
      <c r="H1480" s="58"/>
      <c r="I1480" s="58"/>
      <c r="J1480" s="58"/>
      <c r="K1480" s="58"/>
      <c r="L1480" s="58"/>
      <c r="M1480" s="57"/>
      <c r="Q1480" s="1" t="s">
        <v>1538</v>
      </c>
    </row>
    <row r="1481" spans="1:17" ht="27.95" hidden="1" customHeight="1">
      <c r="A1481" s="57"/>
      <c r="B1481" s="57"/>
      <c r="C1481" s="57"/>
      <c r="D1481" s="57"/>
      <c r="E1481" s="58"/>
      <c r="F1481" s="58"/>
      <c r="G1481" s="58"/>
      <c r="H1481" s="58"/>
      <c r="I1481" s="58"/>
      <c r="J1481" s="58"/>
      <c r="K1481" s="58"/>
      <c r="L1481" s="58"/>
      <c r="M1481" s="57"/>
      <c r="Q1481" s="1" t="s">
        <v>1538</v>
      </c>
    </row>
    <row r="1482" spans="1:17" ht="27.95" hidden="1" customHeight="1">
      <c r="A1482" s="57"/>
      <c r="B1482" s="57"/>
      <c r="C1482" s="57"/>
      <c r="D1482" s="57"/>
      <c r="E1482" s="58"/>
      <c r="F1482" s="58"/>
      <c r="G1482" s="58"/>
      <c r="H1482" s="58"/>
      <c r="I1482" s="58"/>
      <c r="J1482" s="58"/>
      <c r="K1482" s="58"/>
      <c r="L1482" s="58"/>
      <c r="M1482" s="57"/>
      <c r="Q1482" s="1" t="s">
        <v>1538</v>
      </c>
    </row>
    <row r="1483" spans="1:17" ht="27.95" hidden="1" customHeight="1">
      <c r="A1483" s="57"/>
      <c r="B1483" s="57"/>
      <c r="C1483" s="57"/>
      <c r="D1483" s="57"/>
      <c r="E1483" s="58"/>
      <c r="F1483" s="58"/>
      <c r="G1483" s="58"/>
      <c r="H1483" s="58"/>
      <c r="I1483" s="58"/>
      <c r="J1483" s="58"/>
      <c r="K1483" s="58"/>
      <c r="L1483" s="58"/>
      <c r="M1483" s="57"/>
      <c r="Q1483" s="1" t="s">
        <v>1538</v>
      </c>
    </row>
    <row r="1484" spans="1:17" ht="27.95" hidden="1" customHeight="1">
      <c r="A1484" s="57"/>
      <c r="B1484" s="57"/>
      <c r="C1484" s="57"/>
      <c r="D1484" s="57"/>
      <c r="E1484" s="58"/>
      <c r="F1484" s="58"/>
      <c r="G1484" s="58"/>
      <c r="H1484" s="58"/>
      <c r="I1484" s="58"/>
      <c r="J1484" s="58"/>
      <c r="K1484" s="58"/>
      <c r="L1484" s="58"/>
      <c r="M1484" s="57"/>
      <c r="Q1484" s="1" t="s">
        <v>1538</v>
      </c>
    </row>
    <row r="1485" spans="1:17" ht="27.95" hidden="1" customHeight="1">
      <c r="A1485" s="57"/>
      <c r="B1485" s="57"/>
      <c r="C1485" s="57"/>
      <c r="D1485" s="57"/>
      <c r="E1485" s="58"/>
      <c r="F1485" s="58"/>
      <c r="G1485" s="58"/>
      <c r="H1485" s="58"/>
      <c r="I1485" s="58"/>
      <c r="J1485" s="58"/>
      <c r="K1485" s="58"/>
      <c r="L1485" s="58"/>
      <c r="M1485" s="57"/>
      <c r="Q1485" s="1" t="s">
        <v>1538</v>
      </c>
    </row>
    <row r="1486" spans="1:17" ht="27.95" hidden="1" customHeight="1">
      <c r="A1486" s="57"/>
      <c r="B1486" s="57"/>
      <c r="C1486" s="57"/>
      <c r="D1486" s="57"/>
      <c r="E1486" s="58"/>
      <c r="F1486" s="58"/>
      <c r="G1486" s="58"/>
      <c r="H1486" s="58"/>
      <c r="I1486" s="58"/>
      <c r="J1486" s="58"/>
      <c r="K1486" s="58"/>
      <c r="L1486" s="58"/>
      <c r="M1486" s="57"/>
      <c r="Q1486" s="1" t="s">
        <v>1538</v>
      </c>
    </row>
    <row r="1487" spans="1:17" ht="27.95" hidden="1" customHeight="1">
      <c r="A1487" s="57"/>
      <c r="B1487" s="57"/>
      <c r="C1487" s="57"/>
      <c r="D1487" s="57"/>
      <c r="E1487" s="58"/>
      <c r="F1487" s="58"/>
      <c r="G1487" s="58"/>
      <c r="H1487" s="58"/>
      <c r="I1487" s="58"/>
      <c r="J1487" s="58"/>
      <c r="K1487" s="58"/>
      <c r="L1487" s="58"/>
      <c r="M1487" s="57"/>
      <c r="Q1487" s="1" t="s">
        <v>1538</v>
      </c>
    </row>
    <row r="1488" spans="1:17" ht="27.95" hidden="1" customHeight="1">
      <c r="A1488" s="57"/>
      <c r="B1488" s="57"/>
      <c r="C1488" s="57"/>
      <c r="D1488" s="57"/>
      <c r="E1488" s="58"/>
      <c r="F1488" s="58"/>
      <c r="G1488" s="58"/>
      <c r="H1488" s="58"/>
      <c r="I1488" s="58"/>
      <c r="J1488" s="58"/>
      <c r="K1488" s="58"/>
      <c r="L1488" s="58"/>
      <c r="M1488" s="57"/>
      <c r="Q1488" s="1" t="s">
        <v>1538</v>
      </c>
    </row>
    <row r="1489" spans="1:17" ht="27.95" hidden="1" customHeight="1">
      <c r="A1489" s="57"/>
      <c r="B1489" s="57"/>
      <c r="C1489" s="57"/>
      <c r="D1489" s="57"/>
      <c r="E1489" s="58"/>
      <c r="F1489" s="58"/>
      <c r="G1489" s="58"/>
      <c r="H1489" s="58"/>
      <c r="I1489" s="58"/>
      <c r="J1489" s="58"/>
      <c r="K1489" s="58"/>
      <c r="L1489" s="58"/>
      <c r="M1489" s="57"/>
      <c r="Q1489" s="1" t="s">
        <v>1538</v>
      </c>
    </row>
    <row r="1490" spans="1:17" ht="27.75" hidden="1" customHeight="1">
      <c r="A1490" s="57"/>
      <c r="B1490" s="57"/>
      <c r="C1490" s="57"/>
      <c r="D1490" s="57"/>
      <c r="E1490" s="58"/>
      <c r="F1490" s="58"/>
      <c r="G1490" s="58"/>
      <c r="H1490" s="58"/>
      <c r="I1490" s="58"/>
      <c r="J1490" s="58"/>
      <c r="K1490" s="58"/>
      <c r="L1490" s="58"/>
      <c r="M1490" s="57"/>
      <c r="Q1490" s="1" t="s">
        <v>1538</v>
      </c>
    </row>
    <row r="1491" spans="1:17" ht="27.75" hidden="1" customHeight="1">
      <c r="A1491" s="52" t="s">
        <v>449</v>
      </c>
      <c r="B1491" s="53"/>
      <c r="C1491" s="53"/>
      <c r="D1491" s="53"/>
      <c r="E1491" s="54"/>
      <c r="F1491" s="54"/>
      <c r="G1491" s="54"/>
      <c r="H1491" s="54"/>
      <c r="I1491" s="54"/>
      <c r="J1491" s="54"/>
      <c r="K1491" s="54"/>
      <c r="L1491" s="54"/>
      <c r="M1491" s="53"/>
    </row>
  </sheetData>
  <autoFilter ref="A3:AV1491"/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0" fitToHeight="0" orientation="landscape" r:id="rId1"/>
  <rowBreaks count="14" manualBreakCount="14">
    <brk id="20" max="16383" man="1"/>
    <brk id="67" max="16383" man="1"/>
    <brk id="89" max="16383" man="1"/>
    <brk id="130" max="16383" man="1"/>
    <brk id="154" max="16383" man="1"/>
    <brk id="196" max="16383" man="1"/>
    <brk id="243" max="16383" man="1"/>
    <brk id="266" max="16383" man="1"/>
    <brk id="308" max="16383" man="1"/>
    <brk id="332" max="16383" man="1"/>
    <brk id="350" max="16383" man="1"/>
    <brk id="421" max="16383" man="1"/>
    <brk id="444" max="16383" man="1"/>
    <brk id="48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12</vt:i4>
      </vt:variant>
    </vt:vector>
  </HeadingPairs>
  <TitlesOfParts>
    <vt:vector size="19" baseType="lpstr">
      <vt:lpstr>원가계산서</vt:lpstr>
      <vt:lpstr>총괄 집계표</vt:lpstr>
      <vt:lpstr>공정별집계표(건축)</vt:lpstr>
      <vt:lpstr>내역서(건축)</vt:lpstr>
      <vt:lpstr>공종별집계표(기계설비)</vt:lpstr>
      <vt:lpstr>공종별내역서(기계설비)</vt:lpstr>
      <vt:lpstr>Sheet1</vt:lpstr>
      <vt:lpstr>'공정별집계표(건축)'!Print_Area</vt:lpstr>
      <vt:lpstr>'공종별내역서(기계설비)'!Print_Area</vt:lpstr>
      <vt:lpstr>'공종별집계표(기계설비)'!Print_Area</vt:lpstr>
      <vt:lpstr>'내역서(건축)'!Print_Area</vt:lpstr>
      <vt:lpstr>원가계산서!Print_Area</vt:lpstr>
      <vt:lpstr>'총괄 집계표'!Print_Area</vt:lpstr>
      <vt:lpstr>'공정별집계표(건축)'!Print_Titles</vt:lpstr>
      <vt:lpstr>'공종별내역서(기계설비)'!Print_Titles</vt:lpstr>
      <vt:lpstr>'공종별집계표(기계설비)'!Print_Titles</vt:lpstr>
      <vt:lpstr>'내역서(건축)'!Print_Titles</vt:lpstr>
      <vt:lpstr>원가계산서!Print_Titles</vt:lpstr>
      <vt:lpstr>'총괄 집계표'!Print_Titles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 k</dc:creator>
  <cp:lastModifiedBy>user</cp:lastModifiedBy>
  <cp:lastPrinted>2026-04-26T23:58:41Z</cp:lastPrinted>
  <dcterms:created xsi:type="dcterms:W3CDTF">2026-04-21T08:31:48Z</dcterms:created>
  <dcterms:modified xsi:type="dcterms:W3CDTF">2026-04-29T00:53:58Z</dcterms:modified>
</cp:coreProperties>
</file>